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2ba649c796de4891" Type="http://schemas.microsoft.com/office/2007/relationships/ui/extensibility" Target="customUI/customUI14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ang\Desktop\"/>
    </mc:Choice>
  </mc:AlternateContent>
  <xr:revisionPtr revIDLastSave="0" documentId="13_ncr:1_{AAC07A76-6A80-4737-9F81-8F55BC8587D6}" xr6:coauthVersionLast="47" xr6:coauthVersionMax="47" xr10:uidLastSave="{00000000-0000-0000-0000-000000000000}"/>
  <bookViews>
    <workbookView xWindow="-108" yWindow="-108" windowWidth="23256" windowHeight="12456" firstSheet="3" activeTab="5" xr2:uid="{00000000-000D-0000-FFFF-FFFF00000000}"/>
  </bookViews>
  <sheets>
    <sheet name="Tempvtv1" sheetId="4" state="veryHidden" r:id="rId1"/>
    <sheet name="TempvtvThuchi2" sheetId="8" state="hidden" r:id="rId2"/>
    <sheet name="TempvtvThuchi1" sheetId="6" state="hidden" r:id="rId3"/>
    <sheet name="Phieu Thu" sheetId="1" r:id="rId4"/>
    <sheet name="Phieu Chi" sheetId="7" r:id="rId5"/>
    <sheet name="Du Lieu" sheetId="2" r:id="rId6"/>
  </sheets>
  <externalReferences>
    <externalReference r:id="rId7"/>
  </externalReferences>
  <definedNames>
    <definedName name="_xlnm._FilterDatabase" localSheetId="5" hidden="1">'Du Lieu'!$H$2:$Z$8</definedName>
    <definedName name="_xlnm.Print_Area" localSheetId="4">'Phieu Chi'!$B$2:$J$45</definedName>
    <definedName name="_xlnm.Print_Area" localSheetId="3">'Phieu Thu'!$B$2:$J$48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7" l="1" a="1"/>
  <c r="N2" i="1" a="1"/>
  <c r="M2" i="7" l="1"/>
  <c r="H1" i="8" s="1"/>
  <c r="N2" i="1"/>
  <c r="H1" i="6" s="1"/>
  <c r="C70" i="6" s="1"/>
  <c r="C65" i="6" l="1"/>
  <c r="C23" i="6"/>
  <c r="C60" i="6"/>
  <c r="C73" i="6"/>
  <c r="C64" i="6"/>
  <c r="C48" i="6"/>
  <c r="C59" i="6"/>
  <c r="C53" i="6"/>
  <c r="C28" i="6"/>
  <c r="C34" i="6"/>
  <c r="C37" i="6"/>
  <c r="C31" i="6"/>
  <c r="C50" i="6"/>
  <c r="C27" i="6"/>
  <c r="C11" i="6"/>
  <c r="D11" i="1" s="1"/>
  <c r="C58" i="6"/>
  <c r="C24" i="6"/>
  <c r="C62" i="6"/>
  <c r="C6" i="6"/>
  <c r="C14" i="6"/>
  <c r="C30" i="6"/>
  <c r="C9" i="6"/>
  <c r="D9" i="1" s="1"/>
  <c r="C55" i="6"/>
  <c r="C7" i="6"/>
  <c r="C25" i="6"/>
  <c r="C12" i="6"/>
  <c r="C54" i="6"/>
  <c r="C71" i="6"/>
  <c r="C41" i="6"/>
  <c r="C68" i="6"/>
  <c r="C32" i="6"/>
  <c r="C61" i="6"/>
  <c r="C18" i="6"/>
  <c r="F14" i="1" s="1"/>
  <c r="C49" i="6"/>
  <c r="C46" i="6"/>
  <c r="C22" i="6"/>
  <c r="C39" i="6"/>
  <c r="C66" i="6"/>
  <c r="C57" i="6"/>
  <c r="C15" i="6"/>
  <c r="C67" i="6"/>
  <c r="C44" i="6"/>
  <c r="C72" i="6"/>
  <c r="C51" i="6"/>
  <c r="C38" i="6"/>
  <c r="C16" i="6"/>
  <c r="D14" i="1" s="1"/>
  <c r="C45" i="6"/>
  <c r="C52" i="6"/>
  <c r="C29" i="6"/>
  <c r="C26" i="6"/>
  <c r="C17" i="6"/>
  <c r="E14" i="1" s="1"/>
  <c r="C69" i="6"/>
  <c r="C56" i="6"/>
  <c r="C35" i="6"/>
  <c r="C63" i="6"/>
  <c r="C40" i="6"/>
  <c r="C19" i="6"/>
  <c r="G14" i="1" s="1"/>
  <c r="C10" i="6"/>
  <c r="D10" i="1" s="1"/>
  <c r="C42" i="6"/>
  <c r="C33" i="6"/>
  <c r="C47" i="6"/>
  <c r="C36" i="6"/>
  <c r="C13" i="6"/>
  <c r="B14" i="1" s="1"/>
  <c r="C43" i="6"/>
  <c r="C8" i="6"/>
  <c r="K11" i="6"/>
  <c r="G16" i="7" l="1"/>
  <c r="N11" i="6"/>
  <c r="W7" i="2" l="1"/>
  <c r="W6" i="2"/>
  <c r="W4" i="2"/>
  <c r="X4" i="2" s="1"/>
  <c r="W3" i="2"/>
  <c r="X3" i="2" s="1"/>
  <c r="X6" i="2" l="1"/>
  <c r="C21" i="6" s="1"/>
  <c r="C20" i="6"/>
  <c r="H14" i="1" s="1"/>
  <c r="X7" i="2"/>
  <c r="I14" i="1" l="1"/>
  <c r="G38" i="1"/>
  <c r="C74" i="6"/>
  <c r="H38" i="1"/>
  <c r="D38" i="1"/>
  <c r="V11" i="6"/>
  <c r="U11" i="6"/>
  <c r="E38" i="1"/>
  <c r="M11" i="6"/>
  <c r="R11" i="6"/>
  <c r="L11" i="6"/>
  <c r="F38" i="1"/>
  <c r="T11" i="6" l="1"/>
  <c r="P11" i="6"/>
  <c r="D34" i="1"/>
  <c r="Q11" i="6"/>
  <c r="E35" i="1"/>
  <c r="O11" i="6"/>
  <c r="D33" i="1"/>
  <c r="S11" i="6"/>
  <c r="B38" i="1"/>
  <c r="H18" i="1" l="1"/>
  <c r="D40" i="1"/>
  <c r="I38" i="1"/>
  <c r="F31" i="1"/>
  <c r="H42" i="1" s="1"/>
  <c r="D36" i="1"/>
  <c r="F29" i="7" l="1"/>
  <c r="G38" i="7"/>
  <c r="C8" i="8"/>
  <c r="N11" i="8" s="1"/>
  <c r="C11" i="8"/>
  <c r="Q11" i="8" s="1"/>
  <c r="C9" i="8"/>
  <c r="O11" i="8" s="1"/>
  <c r="C22" i="8"/>
  <c r="D13" i="7" s="1"/>
  <c r="C10" i="8"/>
  <c r="P11" i="8" s="1"/>
  <c r="C74" i="8"/>
  <c r="K11" i="8"/>
  <c r="C31" i="8"/>
  <c r="C29" i="8"/>
  <c r="C28" i="8"/>
  <c r="C17" i="8"/>
  <c r="C59" i="8"/>
  <c r="C73" i="8"/>
  <c r="C16" i="8"/>
  <c r="C51" i="8"/>
  <c r="C65" i="8"/>
  <c r="C71" i="8"/>
  <c r="C69" i="8"/>
  <c r="C50" i="8"/>
  <c r="C64" i="8"/>
  <c r="C61" i="8"/>
  <c r="C34" i="8"/>
  <c r="C41" i="8"/>
  <c r="C48" i="8"/>
  <c r="C47" i="8"/>
  <c r="C46" i="8"/>
  <c r="C45" i="8"/>
  <c r="C44" i="8"/>
  <c r="C26" i="8"/>
  <c r="C33" i="8"/>
  <c r="C40" i="8"/>
  <c r="C39" i="8"/>
  <c r="C38" i="8"/>
  <c r="C37" i="8"/>
  <c r="C36" i="8"/>
  <c r="C32" i="8"/>
  <c r="C30" i="8"/>
  <c r="C67" i="8"/>
  <c r="C24" i="8"/>
  <c r="C20" i="8"/>
  <c r="C66" i="8"/>
  <c r="C15" i="8"/>
  <c r="C72" i="8"/>
  <c r="C70" i="8"/>
  <c r="C68" i="8"/>
  <c r="C43" i="8"/>
  <c r="C57" i="8"/>
  <c r="C63" i="8"/>
  <c r="C62" i="8"/>
  <c r="C35" i="8"/>
  <c r="C42" i="8"/>
  <c r="C49" i="8"/>
  <c r="C56" i="8"/>
  <c r="C55" i="8"/>
  <c r="C54" i="8"/>
  <c r="C53" i="8"/>
  <c r="C52" i="8"/>
  <c r="D14" i="7" a="1"/>
  <c r="D9" i="7" l="1"/>
  <c r="D31" i="7" s="1"/>
  <c r="D11" i="7"/>
  <c r="D33" i="7" s="1"/>
  <c r="D10" i="7"/>
  <c r="D32" i="7" s="1"/>
  <c r="U11" i="8"/>
  <c r="D14" i="7"/>
  <c r="D35" i="7"/>
  <c r="C23" i="8"/>
  <c r="C7" i="8"/>
  <c r="M11" i="8" s="1"/>
  <c r="C12" i="8"/>
  <c r="R11" i="8" s="1"/>
  <c r="C6" i="8"/>
  <c r="L11" i="8" s="1"/>
  <c r="C21" i="8"/>
  <c r="T11" i="8" s="1"/>
  <c r="C60" i="8"/>
  <c r="C58" i="8"/>
  <c r="C18" i="8"/>
  <c r="C19" i="8"/>
  <c r="C27" i="8"/>
  <c r="C14" i="8"/>
  <c r="C25" i="8"/>
  <c r="C13" i="8"/>
  <c r="D36" i="7" a="1"/>
  <c r="D36" i="7" l="1"/>
  <c r="S11" i="8"/>
  <c r="D12" i="7"/>
  <c r="D34" i="7" s="1"/>
  <c r="V11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<sst xmlns="http://schemas.openxmlformats.org/spreadsheetml/2006/main" count="246" uniqueCount="108">
  <si>
    <t xml:space="preserve">Đơn vị: Trường Mầm Non Khánh Linh </t>
  </si>
  <si>
    <t>Địa chỉ: 274 Nguyễn Văn Linh -K3-P2-TP.Sóc Trăng</t>
  </si>
  <si>
    <t xml:space="preserve">PHIẾU THU </t>
  </si>
  <si>
    <t>Lý do nộp:</t>
  </si>
  <si>
    <t>Viết bằng chữ:</t>
  </si>
  <si>
    <t>Người lập phiếu</t>
  </si>
  <si>
    <t xml:space="preserve">Họ và tên bé : </t>
  </si>
  <si>
    <t>Mã hàng</t>
  </si>
  <si>
    <t>Đơn vị tính</t>
  </si>
  <si>
    <t>Trừ tiền ăn tháng trước
5=(4*tiền ăn)</t>
  </si>
  <si>
    <t>Đơn giá
1+2+3-5</t>
  </si>
  <si>
    <t>C001</t>
  </si>
  <si>
    <t>Thu học phí và tiền ăn tháng 8 ( Lớp Chồi 1)</t>
  </si>
  <si>
    <t xml:space="preserve">Hoc sinh </t>
  </si>
  <si>
    <t>M006</t>
  </si>
  <si>
    <t>Thu học phí và tiền ăn tháng 8 ( Lớp Mầm 6)</t>
  </si>
  <si>
    <t>C002</t>
  </si>
  <si>
    <t>Thu học phí và tiền ăn tháng 8 ( Lớp Chồi 2)</t>
  </si>
  <si>
    <t>C003</t>
  </si>
  <si>
    <t>Stt</t>
  </si>
  <si>
    <t xml:space="preserve">Học phí tháng này </t>
  </si>
  <si>
    <t xml:space="preserve">Nội dung thu </t>
  </si>
  <si>
    <t>Học phí Anh văn</t>
  </si>
  <si>
    <t>Trừ tiền ăn</t>
  </si>
  <si>
    <t>Tổng số tiền thu</t>
  </si>
  <si>
    <t xml:space="preserve">Ghi chú </t>
  </si>
  <si>
    <t>Địa chỉ lớp học:</t>
  </si>
  <si>
    <t xml:space="preserve">Người nộp tiền </t>
  </si>
  <si>
    <t>Địa chỉ chổ ở:</t>
  </si>
  <si>
    <t xml:space="preserve">Thu phí đầu năm </t>
  </si>
  <si>
    <t>Tiền học anh văn
3</t>
  </si>
  <si>
    <t xml:space="preserve">Đóng rồi (R)  Chưa (C) </t>
  </si>
  <si>
    <t xml:space="preserve">Họ và tên bé </t>
  </si>
  <si>
    <t>Địa chỉ chổ ở</t>
  </si>
  <si>
    <t>Lớp Chồi 1</t>
  </si>
  <si>
    <t>Lớp Chồi 2</t>
  </si>
  <si>
    <t>Lớp Chồi 3</t>
  </si>
  <si>
    <t>Số ngày nghỉ tháng trước</t>
  </si>
  <si>
    <t>Số ngày nghỉ tháng trước 
4</t>
  </si>
  <si>
    <t>Thu phí đầu năm 
1</t>
  </si>
  <si>
    <t>Thu phí tháng này
2</t>
  </si>
  <si>
    <t>Phiếu thu -chi</t>
  </si>
  <si>
    <t>Pc</t>
  </si>
  <si>
    <t xml:space="preserve">Ngày tháng năm thu - chi </t>
  </si>
  <si>
    <t>Lớp Mầm 6</t>
  </si>
  <si>
    <t>Số phiếu</t>
  </si>
  <si>
    <t>Chi trả tiền nộp thừa</t>
  </si>
  <si>
    <t>Số chi</t>
  </si>
  <si>
    <t>Tiền chi</t>
  </si>
  <si>
    <t>Ngày</t>
  </si>
  <si>
    <t>Tiền thu</t>
  </si>
  <si>
    <t>STT</t>
  </si>
  <si>
    <t>Stt
ThuChi</t>
  </si>
  <si>
    <t>nguyengiangvtv8u7f4hA2</t>
  </si>
  <si>
    <t>1</t>
  </si>
  <si>
    <t>2</t>
  </si>
  <si>
    <t>Du Lieu Thu Chi</t>
  </si>
  <si>
    <t/>
  </si>
  <si>
    <t>THÔNG BÁO</t>
  </si>
  <si>
    <t>Số Thứ tự</t>
  </si>
  <si>
    <t>Địa chỉ Email</t>
  </si>
  <si>
    <t>Tiêu đề thư</t>
  </si>
  <si>
    <t>Nội dung thư</t>
  </si>
  <si>
    <t>Nội dung</t>
  </si>
  <si>
    <t>Giá trị</t>
  </si>
  <si>
    <t>Ghi chú</t>
  </si>
  <si>
    <t>H2</t>
  </si>
  <si>
    <t>akmjkmjkjkjk'Du Lieu Thu Chi'!$H$2</t>
  </si>
  <si>
    <t>H1</t>
  </si>
  <si>
    <t>TB MyExcel</t>
  </si>
  <si>
    <t>akmjkmjkjkjkTB MyExcel!$H$1</t>
  </si>
  <si>
    <t>Thu phí đầu năm 1</t>
  </si>
  <si>
    <t>Thu phí tháng này 2</t>
  </si>
  <si>
    <t>Tiền học anh văn 3</t>
  </si>
  <si>
    <t>Số ngày nghỉ tháng trước  4</t>
  </si>
  <si>
    <t>Trừ tiền ăn tháng trước 5=(4*tiền ăn)</t>
  </si>
  <si>
    <t>Đơn giá 1+2+3-5</t>
  </si>
  <si>
    <t>Nội dung VietQR</t>
  </si>
  <si>
    <t>PHIẾU CHI</t>
  </si>
  <si>
    <t>Số tiền</t>
  </si>
  <si>
    <t>Người nhận tiền</t>
  </si>
  <si>
    <t>Nội dung chi</t>
  </si>
  <si>
    <t>Tiêu đề Dữ liệu</t>
  </si>
  <si>
    <t>Tiêu đề Thu chi Theo Ngày</t>
  </si>
  <si>
    <t>Số thứ tự</t>
  </si>
  <si>
    <t>C</t>
  </si>
  <si>
    <t>Ngày 24 tháng 09 năm 2024</t>
  </si>
  <si>
    <t>Ba triệu bảy trăm tám mươi tám nghìn đồng</t>
  </si>
  <si>
    <t xml:space="preserve">Phieu thu cua be Phan Nha Phuong </t>
  </si>
  <si>
    <t>IF(LEN('Phieu Thu'!K4)&gt;0;VLOOKUP("PT"&amp;'Phieu Thu'!K4;'Du Lieu'!G3:H20000;2;0);'Phieu Thu'!K2)</t>
  </si>
  <si>
    <t>Đơn vị: Trường Mầm Non MyExcel</t>
  </si>
  <si>
    <t>Địa chỉ: 43 Nguyễn Chí Thanh Hà Nội</t>
  </si>
  <si>
    <t>Bùi Văn Thương</t>
  </si>
  <si>
    <t>Vũ Thị Thanh</t>
  </si>
  <si>
    <t>Nguyễn Quang Đạo</t>
  </si>
  <si>
    <t>Vũ Thị Thắm</t>
  </si>
  <si>
    <t>Vũ Thị Thu Hương</t>
  </si>
  <si>
    <t>Lê Thị Vân</t>
  </si>
  <si>
    <t>Lý Nhân, Hà Nam</t>
  </si>
  <si>
    <t>Trần Đăng Ninh, Nam Định</t>
  </si>
  <si>
    <t>Số 63, Tổ 5, Đông Anh, Hà Nội</t>
  </si>
  <si>
    <t>Thị trấn Đông Anh, Hà Nội</t>
  </si>
  <si>
    <t>Mai Đình, Ứng Hòa, Hà Tây</t>
  </si>
  <si>
    <t>Thanh Chương, Nghệ An</t>
  </si>
  <si>
    <t>PT</t>
  </si>
  <si>
    <t>PC</t>
  </si>
  <si>
    <t>Chi trả tiền nộp thừa tháng 8</t>
  </si>
  <si>
    <t>Loại phiếu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</si>
</sst>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  <charset val="163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4" fillId="0" borderId="0"/>
  </cellStyleXfs>
  <cellXfs count="146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/>
    </xf>
    <xf numFmtId="0" fontId="19" fillId="0" borderId="0" xfId="0" quotePrefix="1" applyFont="1"/>
    <xf numFmtId="0" fontId="23" fillId="0" borderId="0" xfId="0" applyFont="1" applyAlignment="1">
      <alignment horizontal="center" vertical="center" wrapText="1"/>
    </xf>
    <xf numFmtId="0" fontId="23" fillId="0" borderId="0" xfId="0" applyFont="1"/>
    <xf numFmtId="165" fontId="23" fillId="0" borderId="10" xfId="42" applyNumberFormat="1" applyFont="1" applyFill="1" applyBorder="1" applyAlignment="1"/>
    <xf numFmtId="0" fontId="23" fillId="0" borderId="10" xfId="0" applyFont="1" applyBorder="1" applyAlignment="1">
      <alignment horizontal="left"/>
    </xf>
    <xf numFmtId="14" fontId="23" fillId="0" borderId="10" xfId="0" applyNumberFormat="1" applyFont="1" applyBorder="1"/>
    <xf numFmtId="0" fontId="23" fillId="0" borderId="10" xfId="0" applyFont="1" applyBorder="1"/>
    <xf numFmtId="165" fontId="23" fillId="0" borderId="10" xfId="42" applyNumberFormat="1" applyFont="1" applyBorder="1"/>
    <xf numFmtId="165" fontId="23" fillId="0" borderId="10" xfId="42" applyNumberFormat="1" applyFont="1" applyFill="1" applyBorder="1"/>
    <xf numFmtId="165" fontId="23" fillId="0" borderId="0" xfId="42" applyNumberFormat="1" applyFont="1"/>
    <xf numFmtId="14" fontId="23" fillId="0" borderId="10" xfId="0" applyNumberFormat="1" applyFont="1" applyBorder="1" applyAlignment="1">
      <alignment horizontal="left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0" xfId="0" applyFont="1" applyFill="1"/>
    <xf numFmtId="165" fontId="23" fillId="33" borderId="0" xfId="42" applyNumberFormat="1" applyFont="1" applyFill="1"/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/>
    <xf numFmtId="0" fontId="18" fillId="0" borderId="13" xfId="0" applyFont="1" applyBorder="1"/>
    <xf numFmtId="0" fontId="19" fillId="0" borderId="14" xfId="0" applyFont="1" applyBorder="1"/>
    <xf numFmtId="0" fontId="18" fillId="0" borderId="16" xfId="0" applyFont="1" applyBorder="1"/>
    <xf numFmtId="0" fontId="19" fillId="0" borderId="17" xfId="0" applyFont="1" applyBorder="1"/>
    <xf numFmtId="0" fontId="19" fillId="0" borderId="16" xfId="0" applyFont="1" applyBorder="1"/>
    <xf numFmtId="0" fontId="19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9" fillId="0" borderId="16" xfId="0" quotePrefix="1" applyFont="1" applyBorder="1"/>
    <xf numFmtId="0" fontId="19" fillId="0" borderId="21" xfId="0" applyFont="1" applyBorder="1"/>
    <xf numFmtId="0" fontId="19" fillId="0" borderId="20" xfId="0" quotePrefix="1" applyFont="1" applyBorder="1"/>
    <xf numFmtId="0" fontId="19" fillId="0" borderId="0" xfId="0" applyFont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165" fontId="23" fillId="0" borderId="11" xfId="42" applyNumberFormat="1" applyFont="1" applyBorder="1"/>
    <xf numFmtId="165" fontId="19" fillId="0" borderId="10" xfId="42" applyNumberFormat="1" applyFont="1" applyBorder="1" applyAlignment="1">
      <alignment horizontal="center" vertical="center" wrapText="1"/>
    </xf>
    <xf numFmtId="14" fontId="19" fillId="0" borderId="0" xfId="0" applyNumberFormat="1" applyFont="1"/>
    <xf numFmtId="165" fontId="23" fillId="0" borderId="0" xfId="42" applyNumberFormat="1" applyFont="1" applyBorder="1"/>
    <xf numFmtId="165" fontId="23" fillId="33" borderId="0" xfId="42" applyNumberFormat="1" applyFont="1" applyFill="1" applyBorder="1"/>
    <xf numFmtId="0" fontId="19" fillId="34" borderId="0" xfId="0" applyFont="1" applyFill="1" applyAlignment="1">
      <alignment horizontal="center"/>
    </xf>
    <xf numFmtId="165" fontId="18" fillId="0" borderId="10" xfId="42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/>
    <xf numFmtId="0" fontId="23" fillId="34" borderId="10" xfId="0" applyFont="1" applyFill="1" applyBorder="1" applyAlignment="1">
      <alignment horizontal="center"/>
    </xf>
    <xf numFmtId="165" fontId="23" fillId="34" borderId="10" xfId="42" applyNumberFormat="1" applyFont="1" applyFill="1" applyBorder="1" applyAlignment="1"/>
    <xf numFmtId="14" fontId="23" fillId="34" borderId="10" xfId="0" applyNumberFormat="1" applyFont="1" applyFill="1" applyBorder="1"/>
    <xf numFmtId="165" fontId="23" fillId="34" borderId="10" xfId="42" applyNumberFormat="1" applyFont="1" applyFill="1" applyBorder="1"/>
    <xf numFmtId="165" fontId="23" fillId="34" borderId="11" xfId="42" applyNumberFormat="1" applyFont="1" applyFill="1" applyBorder="1"/>
    <xf numFmtId="0" fontId="23" fillId="34" borderId="0" xfId="0" applyFont="1" applyFill="1"/>
    <xf numFmtId="0" fontId="25" fillId="0" borderId="0" xfId="0" applyFont="1"/>
    <xf numFmtId="0" fontId="25" fillId="0" borderId="0" xfId="0" applyFont="1" applyAlignment="1">
      <alignment horizontal="center"/>
    </xf>
    <xf numFmtId="0" fontId="25" fillId="35" borderId="0" xfId="0" applyFont="1" applyFill="1"/>
    <xf numFmtId="0" fontId="25" fillId="34" borderId="0" xfId="0" applyFont="1" applyFill="1"/>
    <xf numFmtId="3" fontId="25" fillId="0" borderId="0" xfId="0" applyNumberFormat="1" applyFont="1"/>
    <xf numFmtId="0" fontId="26" fillId="0" borderId="25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vertical="center"/>
    </xf>
    <xf numFmtId="3" fontId="25" fillId="0" borderId="29" xfId="0" applyNumberFormat="1" applyFont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5" fillId="0" borderId="29" xfId="0" applyFont="1" applyBorder="1" applyAlignment="1">
      <alignment vertical="center" wrapText="1"/>
    </xf>
    <xf numFmtId="0" fontId="26" fillId="0" borderId="26" xfId="0" applyFont="1" applyBorder="1" applyAlignment="1">
      <alignment horizontal="center" vertical="center"/>
    </xf>
    <xf numFmtId="3" fontId="26" fillId="0" borderId="26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3" fontId="19" fillId="0" borderId="0" xfId="0" applyNumberFormat="1" applyFont="1"/>
    <xf numFmtId="14" fontId="1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9" fillId="0" borderId="10" xfId="0" applyNumberFormat="1" applyFont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27" fillId="0" borderId="0" xfId="0" applyFont="1"/>
    <xf numFmtId="165" fontId="19" fillId="0" borderId="19" xfId="42" applyNumberFormat="1" applyFont="1" applyBorder="1" applyAlignment="1">
      <alignment horizontal="center" vertical="center" wrapText="1"/>
    </xf>
    <xf numFmtId="0" fontId="19" fillId="0" borderId="14" xfId="0" quotePrefix="1" applyFont="1" applyBorder="1"/>
    <xf numFmtId="0" fontId="19" fillId="0" borderId="15" xfId="0" applyFont="1" applyBorder="1"/>
    <xf numFmtId="0" fontId="28" fillId="0" borderId="0" xfId="0" applyFont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14" fontId="23" fillId="0" borderId="0" xfId="0" applyNumberFormat="1" applyFont="1"/>
    <xf numFmtId="14" fontId="23" fillId="34" borderId="10" xfId="0" applyNumberFormat="1" applyFont="1" applyFill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/>
    </xf>
    <xf numFmtId="14" fontId="23" fillId="34" borderId="10" xfId="0" applyNumberFormat="1" applyFont="1" applyFill="1" applyBorder="1" applyAlignment="1">
      <alignment horizontal="center"/>
    </xf>
    <xf numFmtId="14" fontId="23" fillId="33" borderId="0" xfId="0" applyNumberFormat="1" applyFont="1" applyFill="1"/>
    <xf numFmtId="2" fontId="23" fillId="34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25" fillId="35" borderId="0" xfId="0" applyFont="1" applyFill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29" fillId="0" borderId="0" xfId="0" applyFont="1"/>
    <xf numFmtId="14" fontId="23" fillId="33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3" fontId="26" fillId="0" borderId="0" xfId="0" applyNumberFormat="1" applyFont="1" applyAlignment="1">
      <alignment vertical="center" wrapText="1"/>
    </xf>
    <xf numFmtId="1" fontId="23" fillId="0" borderId="0" xfId="0" applyNumberFormat="1" applyFont="1"/>
    <xf numFmtId="1" fontId="23" fillId="0" borderId="10" xfId="0" applyNumberFormat="1" applyFont="1" applyBorder="1" applyAlignment="1">
      <alignment horizontal="center"/>
    </xf>
    <xf numFmtId="1" fontId="23" fillId="34" borderId="10" xfId="0" applyNumberFormat="1" applyFont="1" applyFill="1" applyBorder="1" applyAlignment="1">
      <alignment horizontal="center"/>
    </xf>
    <xf numFmtId="1" fontId="23" fillId="33" borderId="0" xfId="0" applyNumberFormat="1" applyFont="1" applyFill="1"/>
    <xf numFmtId="3" fontId="19" fillId="34" borderId="0" xfId="0" applyNumberFormat="1" applyFont="1" applyFill="1" applyAlignment="1">
      <alignment horizontal="center"/>
    </xf>
    <xf numFmtId="14" fontId="25" fillId="0" borderId="0" xfId="0" applyNumberFormat="1" applyFont="1"/>
    <xf numFmtId="0" fontId="23" fillId="36" borderId="10" xfId="0" applyFont="1" applyFill="1" applyBorder="1" applyAlignment="1">
      <alignment horizontal="center" vertical="center" wrapText="1"/>
    </xf>
    <xf numFmtId="1" fontId="23" fillId="36" borderId="10" xfId="0" applyNumberFormat="1" applyFont="1" applyFill="1" applyBorder="1" applyAlignment="1">
      <alignment horizontal="center" vertical="center" wrapText="1"/>
    </xf>
    <xf numFmtId="14" fontId="23" fillId="36" borderId="10" xfId="0" applyNumberFormat="1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8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3" fontId="19" fillId="0" borderId="22" xfId="0" applyNumberFormat="1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 wrapText="1"/>
    </xf>
    <xf numFmtId="0" fontId="28" fillId="0" borderId="17" xfId="0" applyFont="1" applyBorder="1" applyAlignment="1">
      <alignment horizontal="right" vertical="center" wrapText="1"/>
    </xf>
    <xf numFmtId="3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3" fontId="19" fillId="0" borderId="0" xfId="0" applyNumberFormat="1" applyFont="1" applyAlignment="1">
      <alignment horizontal="center"/>
    </xf>
    <xf numFmtId="3" fontId="19" fillId="0" borderId="23" xfId="0" applyNumberFormat="1" applyFont="1" applyBorder="1" applyAlignment="1">
      <alignment horizontal="left"/>
    </xf>
    <xf numFmtId="22" fontId="19" fillId="0" borderId="0" xfId="0" applyNumberFormat="1" applyFont="1" applyAlignment="1">
      <alignment horizontal="center"/>
    </xf>
    <xf numFmtId="0" fontId="19" fillId="0" borderId="14" xfId="0" quotePrefix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9" fillId="0" borderId="17" xfId="0" applyFont="1" applyBorder="1" applyAlignment="1">
      <alignment horizontal="right"/>
    </xf>
    <xf numFmtId="3" fontId="19" fillId="0" borderId="34" xfId="0" applyNumberFormat="1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3" fontId="19" fillId="0" borderId="0" xfId="42" applyNumberFormat="1" applyFont="1" applyBorder="1" applyAlignment="1">
      <alignment horizontal="left" vertical="center" wrapText="1"/>
    </xf>
    <xf numFmtId="3" fontId="19" fillId="0" borderId="17" xfId="42" applyNumberFormat="1" applyFont="1" applyBorder="1" applyAlignment="1">
      <alignment horizontal="left" vertical="center" wrapText="1"/>
    </xf>
    <xf numFmtId="3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3" fontId="19" fillId="0" borderId="17" xfId="0" applyNumberFormat="1" applyFont="1" applyBorder="1" applyAlignment="1">
      <alignment horizontal="left"/>
    </xf>
    <xf numFmtId="14" fontId="19" fillId="0" borderId="0" xfId="0" applyNumberFormat="1" applyFont="1" applyAlignment="1">
      <alignment horizontal="left"/>
    </xf>
    <xf numFmtId="0" fontId="19" fillId="0" borderId="34" xfId="0" applyFont="1" applyBorder="1" applyAlignment="1">
      <alignment horizontal="left" vertical="center" wrapText="1"/>
    </xf>
    <xf numFmtId="0" fontId="19" fillId="37" borderId="0" xfId="0" applyFont="1" applyFill="1" applyAlignment="1">
      <alignment horizontal="center"/>
    </xf>
    <xf numFmtId="0" fontId="23" fillId="34" borderId="10" xfId="0" applyFont="1" applyFill="1" applyBorder="1" applyAlignment="1">
      <alignment horizontal="left"/>
    </xf>
    <xf numFmtId="3" fontId="19" fillId="0" borderId="0" xfId="0" applyNumberFormat="1" applyFont="1" applyFill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omma" xfId="42" builtinId="3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3" xr:uid="{00000000-0005-0000-0000-000026000000}"/>
    <cellStyle name="Normal 3 2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806824</xdr:colOff>
      <xdr:row>0</xdr:row>
      <xdr:rowOff>53788</xdr:rowOff>
    </xdr:from>
    <xdr:to>
      <xdr:col>12</xdr:col>
      <xdr:colOff>672353</xdr:colOff>
      <xdr:row>0</xdr:row>
      <xdr:rowOff>349624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79E02B1-451E-A5F2-E558-0D85FF3741A8}"/>
            </a:ext>
          </a:extLst>
        </xdr:cNvPr>
        <xdr:cNvGrpSpPr/>
      </xdr:nvGrpSpPr>
      <xdr:grpSpPr>
        <a:xfrm>
          <a:off x="2420471" y="53788"/>
          <a:ext cx="3083858" cy="295836"/>
          <a:chOff x="2420471" y="53788"/>
          <a:chExt cx="3083858" cy="295836"/>
        </a:xfrm>
      </xdr:grpSpPr>
      <xdr:sp macro="[0]!intuSheetDL_XEM" textlink="">
        <xdr:nvSpPr>
          <xdr:cNvPr id="2" name="Rectangle 1">
            <a:extLst>
              <a:ext uri="{FF2B5EF4-FFF2-40B4-BE49-F238E27FC236}">
                <a16:creationId xmlns:a16="http://schemas.microsoft.com/office/drawing/2014/main" id="{9FADD9BE-F9EB-2C2F-7319-0A95E0F0378F}"/>
              </a:ext>
            </a:extLst>
          </xdr:cNvPr>
          <xdr:cNvSpPr/>
        </xdr:nvSpPr>
        <xdr:spPr>
          <a:xfrm>
            <a:off x="2420471" y="53788"/>
            <a:ext cx="618564" cy="295835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/>
              <a:t>XEM</a:t>
            </a:r>
          </a:p>
        </xdr:txBody>
      </xdr:sp>
      <xdr:sp macro="[0]!intuSheetDL" textlink="">
        <xdr:nvSpPr>
          <xdr:cNvPr id="3" name="Rectangle 2">
            <a:extLst>
              <a:ext uri="{FF2B5EF4-FFF2-40B4-BE49-F238E27FC236}">
                <a16:creationId xmlns:a16="http://schemas.microsoft.com/office/drawing/2014/main" id="{047CC95E-F1ED-410A-82F1-01B7CA6FB3F7}"/>
              </a:ext>
            </a:extLst>
          </xdr:cNvPr>
          <xdr:cNvSpPr/>
        </xdr:nvSpPr>
        <xdr:spPr>
          <a:xfrm>
            <a:off x="3128682" y="53789"/>
            <a:ext cx="618564" cy="295835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/>
              <a:t>IN</a:t>
            </a:r>
          </a:p>
        </xdr:txBody>
      </xdr:sp>
      <xdr:sp macro="[0]!intuSheetDL_VASANGCSDL" textlink="">
        <xdr:nvSpPr>
          <xdr:cNvPr id="4" name="Rectangle 3">
            <a:extLst>
              <a:ext uri="{FF2B5EF4-FFF2-40B4-BE49-F238E27FC236}">
                <a16:creationId xmlns:a16="http://schemas.microsoft.com/office/drawing/2014/main" id="{D110F0C2-A7C8-42DF-A5E5-C7456E637886}"/>
              </a:ext>
            </a:extLst>
          </xdr:cNvPr>
          <xdr:cNvSpPr/>
        </xdr:nvSpPr>
        <xdr:spPr>
          <a:xfrm>
            <a:off x="3863789" y="53788"/>
            <a:ext cx="1640540" cy="295835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/>
              <a:t>IN + Chuyển</a:t>
            </a:r>
            <a:r>
              <a:rPr lang="en-US" sz="1200" b="1" baseline="0"/>
              <a:t> Thu Chi</a:t>
            </a:r>
            <a:endParaRPr lang="en-US" sz="1200" b="1"/>
          </a:p>
        </xdr:txBody>
      </xdr:sp>
    </xdr:grpSp>
    <xdr:clientData fPrintsWithSheet="0"/>
  </xdr:twoCellAnchor>
  <xdr:twoCellAnchor editAs="absolute">
    <xdr:from>
      <xdr:col>13</xdr:col>
      <xdr:colOff>331694</xdr:colOff>
      <xdr:row>0</xdr:row>
      <xdr:rowOff>53789</xdr:rowOff>
    </xdr:from>
    <xdr:to>
      <xdr:col>13</xdr:col>
      <xdr:colOff>3415552</xdr:colOff>
      <xdr:row>0</xdr:row>
      <xdr:rowOff>349625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D346B60F-27E6-4262-B4F8-98523BA67E1E}"/>
            </a:ext>
          </a:extLst>
        </xdr:cNvPr>
        <xdr:cNvGrpSpPr/>
      </xdr:nvGrpSpPr>
      <xdr:grpSpPr>
        <a:xfrm>
          <a:off x="6391835" y="53789"/>
          <a:ext cx="3083858" cy="295836"/>
          <a:chOff x="2420471" y="53788"/>
          <a:chExt cx="3083858" cy="295836"/>
        </a:xfrm>
      </xdr:grpSpPr>
      <xdr:sp macro="[0]!intuSheetDL_XEM" textlink="">
        <xdr:nvSpPr>
          <xdr:cNvPr id="7" name="Rectangle 6">
            <a:extLst>
              <a:ext uri="{FF2B5EF4-FFF2-40B4-BE49-F238E27FC236}">
                <a16:creationId xmlns:a16="http://schemas.microsoft.com/office/drawing/2014/main" id="{E5F78F2E-2D4B-6888-338E-D0E64BC4B903}"/>
              </a:ext>
            </a:extLst>
          </xdr:cNvPr>
          <xdr:cNvSpPr/>
        </xdr:nvSpPr>
        <xdr:spPr>
          <a:xfrm>
            <a:off x="2420471" y="53788"/>
            <a:ext cx="618564" cy="295835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/>
              <a:t>XEM</a:t>
            </a:r>
          </a:p>
        </xdr:txBody>
      </xdr:sp>
      <xdr:sp macro="[0]!intuSheetDL" textlink="">
        <xdr:nvSpPr>
          <xdr:cNvPr id="8" name="Rectangle 7">
            <a:extLst>
              <a:ext uri="{FF2B5EF4-FFF2-40B4-BE49-F238E27FC236}">
                <a16:creationId xmlns:a16="http://schemas.microsoft.com/office/drawing/2014/main" id="{26CC50C7-484A-FD96-0A56-F4D34DD06AB4}"/>
              </a:ext>
            </a:extLst>
          </xdr:cNvPr>
          <xdr:cNvSpPr/>
        </xdr:nvSpPr>
        <xdr:spPr>
          <a:xfrm>
            <a:off x="3128682" y="53789"/>
            <a:ext cx="618564" cy="295835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/>
              <a:t>IN</a:t>
            </a:r>
          </a:p>
        </xdr:txBody>
      </xdr:sp>
      <xdr:sp macro="[0]!intuSheetDL_VASANGCSDL" textlink="">
        <xdr:nvSpPr>
          <xdr:cNvPr id="9" name="Rectangle 8">
            <a:extLst>
              <a:ext uri="{FF2B5EF4-FFF2-40B4-BE49-F238E27FC236}">
                <a16:creationId xmlns:a16="http://schemas.microsoft.com/office/drawing/2014/main" id="{ED4C4498-5890-DB4E-4730-0C771A3AAE9C}"/>
              </a:ext>
            </a:extLst>
          </xdr:cNvPr>
          <xdr:cNvSpPr/>
        </xdr:nvSpPr>
        <xdr:spPr>
          <a:xfrm>
            <a:off x="3863789" y="53788"/>
            <a:ext cx="1640540" cy="295835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/>
              <a:t>IN + Chuyển</a:t>
            </a:r>
            <a:r>
              <a:rPr lang="en-US" sz="1200" b="1" baseline="0"/>
              <a:t> Thu Chi</a:t>
            </a:r>
            <a:endParaRPr lang="en-US" sz="1200" b="1"/>
          </a:p>
        </xdr:txBody>
      </xdr:sp>
    </xdr:grp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yExcel\MyExcel.xlam" TargetMode="External"/><Relationship Id="rId1" Type="http://schemas.openxmlformats.org/officeDocument/2006/relationships/externalLinkPath" Target="/MyExcel/MyExcel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Vlookup_DK_Cot1_Cot2_CotKQ"/>
      <definedName name="vnd_1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I507"/>
  <sheetViews>
    <sheetView workbookViewId="0"/>
  </sheetViews>
  <sheetFormatPr defaultRowHeight="14.4" x14ac:dyDescent="0.3"/>
  <sheetData>
    <row r="1" spans="9:9" x14ac:dyDescent="0.3">
      <c r="I1" t="s">
        <v>53</v>
      </c>
    </row>
    <row r="2" spans="9:9" x14ac:dyDescent="0.3">
      <c r="I2" t="s">
        <v>54</v>
      </c>
    </row>
    <row r="3" spans="9:9" x14ac:dyDescent="0.3">
      <c r="I3" t="s">
        <v>55</v>
      </c>
    </row>
    <row r="4" spans="9:9" x14ac:dyDescent="0.3">
      <c r="I4" t="s">
        <v>56</v>
      </c>
    </row>
    <row r="5" spans="9:9" x14ac:dyDescent="0.3">
      <c r="I5" t="s">
        <v>54</v>
      </c>
    </row>
    <row r="6" spans="9:9" x14ac:dyDescent="0.3">
      <c r="I6" t="s">
        <v>54</v>
      </c>
    </row>
    <row r="110" spans="1:5" x14ac:dyDescent="0.3">
      <c r="A110" t="s">
        <v>66</v>
      </c>
    </row>
    <row r="111" spans="1:5" x14ac:dyDescent="0.3">
      <c r="A111" t="s">
        <v>56</v>
      </c>
      <c r="E111" t="s">
        <v>67</v>
      </c>
    </row>
    <row r="112" spans="1:5" x14ac:dyDescent="0.3">
      <c r="A112">
        <v>8</v>
      </c>
    </row>
    <row r="113" spans="1:5" x14ac:dyDescent="0.3">
      <c r="A113" t="s">
        <v>68</v>
      </c>
    </row>
    <row r="114" spans="1:5" x14ac:dyDescent="0.3">
      <c r="A114" t="s">
        <v>69</v>
      </c>
      <c r="E114" t="s">
        <v>70</v>
      </c>
    </row>
    <row r="115" spans="1:5" x14ac:dyDescent="0.3">
      <c r="A115">
        <v>1</v>
      </c>
    </row>
    <row r="116" spans="1:5" x14ac:dyDescent="0.3">
      <c r="A116">
        <v>1</v>
      </c>
    </row>
    <row r="117" spans="1:5" x14ac:dyDescent="0.3">
      <c r="A117">
        <v>1</v>
      </c>
    </row>
    <row r="505" spans="9:9" x14ac:dyDescent="0.3">
      <c r="I505" t="s">
        <v>57</v>
      </c>
    </row>
    <row r="506" spans="9:9" x14ac:dyDescent="0.3">
      <c r="I506" t="s">
        <v>57</v>
      </c>
    </row>
    <row r="507" spans="9:9" x14ac:dyDescent="0.3">
      <c r="I507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V201"/>
  <sheetViews>
    <sheetView showZeros="0" topLeftCell="B1" workbookViewId="0">
      <selection activeCell="H2" sqref="H2"/>
    </sheetView>
  </sheetViews>
  <sheetFormatPr defaultColWidth="9.109375" defaultRowHeight="16.8" x14ac:dyDescent="0.3"/>
  <cols>
    <col min="1" max="1" width="5.6640625" style="49" customWidth="1"/>
    <col min="2" max="2" width="43" style="49" customWidth="1"/>
    <col min="3" max="3" width="48.44140625" style="53" customWidth="1"/>
    <col min="4" max="4" width="22.6640625" style="49" customWidth="1"/>
    <col min="5" max="6" width="9.109375" style="49"/>
    <col min="7" max="7" width="18.6640625" style="49" customWidth="1"/>
    <col min="8" max="13" width="9.109375" style="49"/>
    <col min="14" max="14" width="12.6640625" style="49" customWidth="1"/>
    <col min="15" max="16384" width="9.109375" style="49"/>
  </cols>
  <sheetData>
    <row r="1" spans="1:22" x14ac:dyDescent="0.3">
      <c r="G1" s="49" t="s">
        <v>59</v>
      </c>
      <c r="H1" s="51">
        <f>'Phieu Chi'!M2</f>
        <v>3</v>
      </c>
    </row>
    <row r="2" spans="1:22" x14ac:dyDescent="0.3">
      <c r="G2" s="49" t="s">
        <v>60</v>
      </c>
      <c r="H2" s="52"/>
    </row>
    <row r="3" spans="1:22" x14ac:dyDescent="0.3">
      <c r="A3" s="109" t="s">
        <v>58</v>
      </c>
      <c r="B3" s="109"/>
      <c r="C3" s="109"/>
      <c r="D3" s="109"/>
      <c r="G3" s="49" t="s">
        <v>61</v>
      </c>
      <c r="H3" s="52"/>
    </row>
    <row r="4" spans="1:22" x14ac:dyDescent="0.3">
      <c r="G4" s="49" t="s">
        <v>62</v>
      </c>
      <c r="H4" s="52"/>
    </row>
    <row r="5" spans="1:22" x14ac:dyDescent="0.3">
      <c r="A5" s="54" t="s">
        <v>51</v>
      </c>
      <c r="B5" s="63" t="s">
        <v>63</v>
      </c>
      <c r="C5" s="64" t="s">
        <v>64</v>
      </c>
      <c r="D5" s="65" t="s">
        <v>65</v>
      </c>
    </row>
    <row r="6" spans="1:22" x14ac:dyDescent="0.3">
      <c r="A6" s="55">
        <v>1</v>
      </c>
      <c r="B6" s="56" t="s">
        <v>41</v>
      </c>
      <c r="C6" s="57" t="str">
        <f>VLOOKUP($H$1,'Du Lieu'!$H$2:$BX$19743,ROW()-4,0)</f>
        <v>Pc</v>
      </c>
      <c r="D6" s="58"/>
    </row>
    <row r="7" spans="1:22" x14ac:dyDescent="0.3">
      <c r="A7" s="55">
        <v>2</v>
      </c>
      <c r="B7" s="56" t="s">
        <v>45</v>
      </c>
      <c r="C7" s="57">
        <f>VLOOKUP($H$1,'Du Lieu'!$H$2:$BX$19743,ROW()-4,0)</f>
        <v>1</v>
      </c>
      <c r="D7" s="58"/>
    </row>
    <row r="8" spans="1:22" x14ac:dyDescent="0.3">
      <c r="A8" s="55">
        <v>3</v>
      </c>
      <c r="B8" s="56" t="s">
        <v>49</v>
      </c>
      <c r="C8" s="57">
        <f>VLOOKUP($H$1,'Du Lieu'!$H$2:$BX$19743,ROW()-4,0)</f>
        <v>0</v>
      </c>
      <c r="D8" s="58"/>
    </row>
    <row r="9" spans="1:22" x14ac:dyDescent="0.3">
      <c r="A9" s="55">
        <v>4</v>
      </c>
      <c r="B9" s="56" t="s">
        <v>32</v>
      </c>
      <c r="C9" s="57" t="str">
        <f>VLOOKUP($H$1,'Du Lieu'!$H$2:$BX$19743,ROW()-4,0)</f>
        <v>Vũ Thị Thu Hương</v>
      </c>
      <c r="D9" s="58"/>
    </row>
    <row r="10" spans="1:22" ht="67.2" x14ac:dyDescent="0.3">
      <c r="A10" s="55">
        <v>5</v>
      </c>
      <c r="B10" s="56" t="s">
        <v>26</v>
      </c>
      <c r="C10" s="57" t="str">
        <f>VLOOKUP($H$1,'Du Lieu'!$H$2:$BX$19743,ROW()-4,0)</f>
        <v>Lớp Chồi 2</v>
      </c>
      <c r="D10" s="58"/>
      <c r="J10" s="98" t="s">
        <v>83</v>
      </c>
      <c r="K10" s="14" t="s">
        <v>52</v>
      </c>
      <c r="L10" s="14" t="s">
        <v>41</v>
      </c>
      <c r="M10" s="86" t="s">
        <v>45</v>
      </c>
      <c r="N10" s="96" t="s">
        <v>43</v>
      </c>
      <c r="O10" s="14" t="s">
        <v>32</v>
      </c>
      <c r="P10" s="14" t="s">
        <v>26</v>
      </c>
      <c r="Q10" s="14" t="s">
        <v>33</v>
      </c>
      <c r="R10" s="14" t="s">
        <v>7</v>
      </c>
      <c r="S10" s="14" t="s">
        <v>21</v>
      </c>
      <c r="T10" s="14" t="s">
        <v>50</v>
      </c>
      <c r="U10" s="41" t="s">
        <v>48</v>
      </c>
      <c r="V10" s="14" t="s">
        <v>25</v>
      </c>
    </row>
    <row r="11" spans="1:22" x14ac:dyDescent="0.3">
      <c r="A11" s="55">
        <v>6</v>
      </c>
      <c r="B11" s="56" t="s">
        <v>33</v>
      </c>
      <c r="C11" s="57" t="str">
        <f>VLOOKUP($H$1,'Du Lieu'!$H$2:$BX$19743,ROW()-4,0)</f>
        <v>Mai Đình, Ứng Hòa, Hà Tây</v>
      </c>
      <c r="D11" s="58"/>
      <c r="K11" s="49">
        <f>H1</f>
        <v>3</v>
      </c>
      <c r="L11" s="53" t="str">
        <f>C6</f>
        <v>Pc</v>
      </c>
      <c r="M11" s="53">
        <f>C7</f>
        <v>1</v>
      </c>
      <c r="N11" s="53">
        <f ca="1">IF(LEN(C8)&lt;=2,NOW(),C8)</f>
        <v>45573.814586921297</v>
      </c>
      <c r="O11" s="53" t="str">
        <f>C9</f>
        <v>Vũ Thị Thu Hương</v>
      </c>
      <c r="P11" s="53" t="str">
        <f>C10</f>
        <v>Lớp Chồi 2</v>
      </c>
      <c r="Q11" s="53" t="str">
        <f>C11</f>
        <v>Mai Đình, Ứng Hòa, Hà Tây</v>
      </c>
      <c r="R11" s="53" t="str">
        <f>C12</f>
        <v>C002</v>
      </c>
      <c r="S11" s="53" t="str">
        <f>C13</f>
        <v>Chi trả tiền nộp thừa tháng 8</v>
      </c>
      <c r="T11" s="53">
        <f>C21</f>
        <v>0</v>
      </c>
      <c r="U11" s="53">
        <f>C22</f>
        <v>2000000</v>
      </c>
      <c r="V11" s="53">
        <f>C23</f>
        <v>0</v>
      </c>
    </row>
    <row r="12" spans="1:22" x14ac:dyDescent="0.3">
      <c r="A12" s="55">
        <v>7</v>
      </c>
      <c r="B12" s="56" t="s">
        <v>7</v>
      </c>
      <c r="C12" s="57" t="str">
        <f>VLOOKUP($H$1,'Du Lieu'!$H$2:$BX$19743,ROW()-4,0)</f>
        <v>C002</v>
      </c>
      <c r="D12" s="58"/>
    </row>
    <row r="13" spans="1:22" x14ac:dyDescent="0.3">
      <c r="A13" s="55">
        <v>8</v>
      </c>
      <c r="B13" s="56" t="s">
        <v>21</v>
      </c>
      <c r="C13" s="57" t="str">
        <f>VLOOKUP($H$1,'Du Lieu'!$H$2:$BX$19743,ROW()-4,0)</f>
        <v>Chi trả tiền nộp thừa tháng 8</v>
      </c>
      <c r="D13" s="58"/>
    </row>
    <row r="14" spans="1:22" x14ac:dyDescent="0.3">
      <c r="A14" s="55">
        <v>9</v>
      </c>
      <c r="B14" s="56" t="s">
        <v>77</v>
      </c>
      <c r="C14" s="57">
        <f>VLOOKUP($H$1,'Du Lieu'!$H$2:$BX$19743,ROW()-4,0)</f>
        <v>0</v>
      </c>
      <c r="D14" s="58"/>
    </row>
    <row r="15" spans="1:22" x14ac:dyDescent="0.3">
      <c r="A15" s="55">
        <v>10</v>
      </c>
      <c r="B15" s="56" t="s">
        <v>8</v>
      </c>
      <c r="C15" s="57" t="str">
        <f>VLOOKUP($H$1,'Du Lieu'!$H$2:$BX$19743,ROW()-4,0)</f>
        <v xml:space="preserve">Hoc sinh </v>
      </c>
      <c r="D15" s="58"/>
    </row>
    <row r="16" spans="1:22" x14ac:dyDescent="0.3">
      <c r="A16" s="55">
        <v>11</v>
      </c>
      <c r="B16" s="62" t="s">
        <v>71</v>
      </c>
      <c r="C16" s="57">
        <f>VLOOKUP($H$1,'Du Lieu'!$H$2:$BX$19743,ROW()-4,0)</f>
        <v>0</v>
      </c>
      <c r="D16" s="58"/>
    </row>
    <row r="17" spans="1:4" x14ac:dyDescent="0.3">
      <c r="A17" s="55">
        <v>12</v>
      </c>
      <c r="B17" s="62" t="s">
        <v>72</v>
      </c>
      <c r="C17" s="57">
        <f>VLOOKUP($H$1,'Du Lieu'!$H$2:$BX$19743,ROW()-4,0)</f>
        <v>0</v>
      </c>
      <c r="D17" s="58"/>
    </row>
    <row r="18" spans="1:4" x14ac:dyDescent="0.3">
      <c r="A18" s="55">
        <v>13</v>
      </c>
      <c r="B18" s="62" t="s">
        <v>73</v>
      </c>
      <c r="C18" s="57">
        <f>VLOOKUP($H$1,'Du Lieu'!$H$2:$BX$19743,ROW()-4,0)</f>
        <v>0</v>
      </c>
      <c r="D18" s="58"/>
    </row>
    <row r="19" spans="1:4" x14ac:dyDescent="0.3">
      <c r="A19" s="55">
        <v>13</v>
      </c>
      <c r="B19" s="62" t="s">
        <v>74</v>
      </c>
      <c r="C19" s="57">
        <f>VLOOKUP($H$1,'Du Lieu'!$H$2:$BX$19743,ROW()-4,0)</f>
        <v>0</v>
      </c>
      <c r="D19" s="58"/>
    </row>
    <row r="20" spans="1:4" x14ac:dyDescent="0.3">
      <c r="A20" s="55">
        <v>14</v>
      </c>
      <c r="B20" s="62" t="s">
        <v>75</v>
      </c>
      <c r="C20" s="57">
        <f>VLOOKUP($H$1,'Du Lieu'!$H$2:$BX$19743,ROW()-4,0)</f>
        <v>0</v>
      </c>
      <c r="D20" s="58"/>
    </row>
    <row r="21" spans="1:4" x14ac:dyDescent="0.3">
      <c r="A21" s="55">
        <v>15</v>
      </c>
      <c r="B21" s="62" t="s">
        <v>76</v>
      </c>
      <c r="C21" s="57">
        <f>VLOOKUP($H$1,'Du Lieu'!$H$2:$BX$19743,ROW()-4,0)</f>
        <v>0</v>
      </c>
      <c r="D21" s="58"/>
    </row>
    <row r="22" spans="1:4" x14ac:dyDescent="0.3">
      <c r="A22" s="55">
        <v>16</v>
      </c>
      <c r="B22" s="56" t="s">
        <v>47</v>
      </c>
      <c r="C22" s="57">
        <f>VLOOKUP($H$1,'Du Lieu'!$H$2:$BX$19743,ROW()-4,0)</f>
        <v>2000000</v>
      </c>
      <c r="D22" s="58"/>
    </row>
    <row r="23" spans="1:4" x14ac:dyDescent="0.3">
      <c r="A23" s="55">
        <v>17</v>
      </c>
      <c r="B23" s="56" t="s">
        <v>31</v>
      </c>
      <c r="C23" s="57">
        <f>VLOOKUP($H$1,'Du Lieu'!$H$2:$BX$19743,ROW()-4,0)</f>
        <v>0</v>
      </c>
      <c r="D23" s="58"/>
    </row>
    <row r="24" spans="1:4" x14ac:dyDescent="0.3">
      <c r="A24" s="55">
        <v>18</v>
      </c>
      <c r="B24" s="56"/>
      <c r="C24" s="57">
        <f>VLOOKUP($H$1,'Du Lieu'!$H$2:$BX$19743,ROW()-4,0)</f>
        <v>0</v>
      </c>
      <c r="D24" s="58"/>
    </row>
    <row r="25" spans="1:4" x14ac:dyDescent="0.3">
      <c r="A25" s="55">
        <v>19</v>
      </c>
      <c r="B25" s="56"/>
      <c r="C25" s="57">
        <f>VLOOKUP($H$1,'Du Lieu'!$H$2:$BX$19743,ROW()-4,0)</f>
        <v>0</v>
      </c>
      <c r="D25" s="58"/>
    </row>
    <row r="26" spans="1:4" x14ac:dyDescent="0.3">
      <c r="A26" s="55">
        <v>20</v>
      </c>
      <c r="B26" s="56"/>
      <c r="C26" s="57">
        <f>VLOOKUP($H$1,'Du Lieu'!$H$2:$BX$19743,ROW()-4,0)</f>
        <v>0</v>
      </c>
      <c r="D26" s="58"/>
    </row>
    <row r="27" spans="1:4" x14ac:dyDescent="0.3">
      <c r="A27" s="55">
        <v>21</v>
      </c>
      <c r="B27" s="56"/>
      <c r="C27" s="57">
        <f>VLOOKUP($H$1,'Du Lieu'!$H$2:$BX$19743,ROW()-4,0)</f>
        <v>0</v>
      </c>
      <c r="D27" s="58"/>
    </row>
    <row r="28" spans="1:4" x14ac:dyDescent="0.3">
      <c r="A28" s="55">
        <v>22</v>
      </c>
      <c r="B28" s="56"/>
      <c r="C28" s="57">
        <f>VLOOKUP($H$1,'Du Lieu'!$H$2:$BX$19743,ROW()-4,0)</f>
        <v>0</v>
      </c>
      <c r="D28" s="58"/>
    </row>
    <row r="29" spans="1:4" x14ac:dyDescent="0.3">
      <c r="A29" s="55">
        <v>23</v>
      </c>
      <c r="B29" s="56"/>
      <c r="C29" s="57">
        <f>VLOOKUP($H$1,'Du Lieu'!$H$2:$BX$19743,ROW()-4,0)</f>
        <v>0</v>
      </c>
      <c r="D29" s="58"/>
    </row>
    <row r="30" spans="1:4" x14ac:dyDescent="0.3">
      <c r="A30" s="55">
        <v>24</v>
      </c>
      <c r="B30" s="56"/>
      <c r="C30" s="57">
        <f>VLOOKUP($H$1,'Du Lieu'!$H$2:$BX$19743,ROW()-4,0)</f>
        <v>0</v>
      </c>
      <c r="D30" s="58"/>
    </row>
    <row r="31" spans="1:4" x14ac:dyDescent="0.3">
      <c r="A31" s="55">
        <v>25</v>
      </c>
      <c r="B31" s="56"/>
      <c r="C31" s="57">
        <f>VLOOKUP($H$1,'Du Lieu'!$H$2:$BX$19743,ROW()-4,0)</f>
        <v>0</v>
      </c>
      <c r="D31" s="58"/>
    </row>
    <row r="32" spans="1:4" x14ac:dyDescent="0.3">
      <c r="A32" s="55">
        <v>26</v>
      </c>
      <c r="B32" s="56"/>
      <c r="C32" s="57">
        <f>VLOOKUP($H$1,'Du Lieu'!$H$2:$BX$19743,ROW()-4,0)</f>
        <v>0</v>
      </c>
      <c r="D32" s="58"/>
    </row>
    <row r="33" spans="1:4" x14ac:dyDescent="0.3">
      <c r="A33" s="55">
        <v>27</v>
      </c>
      <c r="B33" s="56"/>
      <c r="C33" s="57">
        <f>VLOOKUP($H$1,'Du Lieu'!$H$2:$BX$19743,ROW()-4,0)</f>
        <v>0</v>
      </c>
      <c r="D33" s="58"/>
    </row>
    <row r="34" spans="1:4" x14ac:dyDescent="0.3">
      <c r="A34" s="55">
        <v>28</v>
      </c>
      <c r="B34" s="56"/>
      <c r="C34" s="57">
        <f>VLOOKUP($H$1,'Du Lieu'!$H$2:$BX$19743,ROW()-4,0)</f>
        <v>0</v>
      </c>
      <c r="D34" s="58"/>
    </row>
    <row r="35" spans="1:4" x14ac:dyDescent="0.3">
      <c r="A35" s="55">
        <v>29</v>
      </c>
      <c r="B35" s="56"/>
      <c r="C35" s="57">
        <f>VLOOKUP($H$1,'Du Lieu'!$H$2:$BX$19743,ROW()-4,0)</f>
        <v>0</v>
      </c>
      <c r="D35" s="58"/>
    </row>
    <row r="36" spans="1:4" x14ac:dyDescent="0.3">
      <c r="A36" s="55">
        <v>30</v>
      </c>
      <c r="B36" s="56"/>
      <c r="C36" s="57">
        <f>VLOOKUP($H$1,'Du Lieu'!$H$2:$BX$19743,ROW()-4,0)</f>
        <v>0</v>
      </c>
      <c r="D36" s="58"/>
    </row>
    <row r="37" spans="1:4" x14ac:dyDescent="0.3">
      <c r="A37" s="55">
        <v>31</v>
      </c>
      <c r="B37" s="56"/>
      <c r="C37" s="57">
        <f>VLOOKUP($H$1,'Du Lieu'!$H$2:$BX$19743,ROW()-4,0)</f>
        <v>0</v>
      </c>
      <c r="D37" s="58"/>
    </row>
    <row r="38" spans="1:4" x14ac:dyDescent="0.3">
      <c r="A38" s="55">
        <v>32</v>
      </c>
      <c r="B38" s="56"/>
      <c r="C38" s="57">
        <f>VLOOKUP($H$1,'Du Lieu'!$H$2:$BX$19743,ROW()-4,0)</f>
        <v>0</v>
      </c>
      <c r="D38" s="58"/>
    </row>
    <row r="39" spans="1:4" x14ac:dyDescent="0.3">
      <c r="A39" s="55">
        <v>33</v>
      </c>
      <c r="B39" s="56"/>
      <c r="C39" s="57">
        <f>VLOOKUP($H$1,'Du Lieu'!$H$2:$BX$19743,ROW()-4,0)</f>
        <v>0</v>
      </c>
      <c r="D39" s="58"/>
    </row>
    <row r="40" spans="1:4" x14ac:dyDescent="0.3">
      <c r="A40" s="55">
        <v>34</v>
      </c>
      <c r="B40" s="56"/>
      <c r="C40" s="57">
        <f>VLOOKUP($H$1,'Du Lieu'!$H$2:$BX$19743,ROW()-4,0)</f>
        <v>0</v>
      </c>
      <c r="D40" s="58"/>
    </row>
    <row r="41" spans="1:4" x14ac:dyDescent="0.3">
      <c r="A41" s="55">
        <v>35</v>
      </c>
      <c r="B41" s="56"/>
      <c r="C41" s="57">
        <f>VLOOKUP($H$1,'Du Lieu'!$H$2:$BX$19743,ROW()-4,0)</f>
        <v>0</v>
      </c>
      <c r="D41" s="58"/>
    </row>
    <row r="42" spans="1:4" x14ac:dyDescent="0.3">
      <c r="A42" s="55">
        <v>36</v>
      </c>
      <c r="B42" s="56"/>
      <c r="C42" s="57">
        <f>VLOOKUP($H$1,'Du Lieu'!$H$2:$BX$19743,ROW()-4,0)</f>
        <v>0</v>
      </c>
      <c r="D42" s="58"/>
    </row>
    <row r="43" spans="1:4" x14ac:dyDescent="0.3">
      <c r="A43" s="55">
        <v>37</v>
      </c>
      <c r="B43" s="56"/>
      <c r="C43" s="57">
        <f>VLOOKUP($H$1,'Du Lieu'!$H$2:$BX$19743,ROW()-4,0)</f>
        <v>0</v>
      </c>
      <c r="D43" s="58"/>
    </row>
    <row r="44" spans="1:4" x14ac:dyDescent="0.3">
      <c r="A44" s="55">
        <v>38</v>
      </c>
      <c r="B44" s="56"/>
      <c r="C44" s="57">
        <f>VLOOKUP($H$1,'Du Lieu'!$H$2:$BX$19743,ROW()-4,0)</f>
        <v>0</v>
      </c>
      <c r="D44" s="58"/>
    </row>
    <row r="45" spans="1:4" x14ac:dyDescent="0.3">
      <c r="A45" s="55">
        <v>39</v>
      </c>
      <c r="B45" s="56"/>
      <c r="C45" s="57">
        <f>VLOOKUP($H$1,'Du Lieu'!$H$2:$BX$19743,ROW()-4,0)</f>
        <v>0</v>
      </c>
      <c r="D45" s="58"/>
    </row>
    <row r="46" spans="1:4" x14ac:dyDescent="0.3">
      <c r="A46" s="55">
        <v>40</v>
      </c>
      <c r="B46" s="56"/>
      <c r="C46" s="57">
        <f>VLOOKUP($H$1,'Du Lieu'!$H$2:$BX$19743,ROW()-4,0)</f>
        <v>0</v>
      </c>
      <c r="D46" s="58"/>
    </row>
    <row r="47" spans="1:4" x14ac:dyDescent="0.3">
      <c r="A47" s="55">
        <v>41</v>
      </c>
      <c r="B47" s="56"/>
      <c r="C47" s="57">
        <f>VLOOKUP($H$1,'Du Lieu'!$H$2:$BX$19743,ROW()-4,0)</f>
        <v>0</v>
      </c>
      <c r="D47" s="58"/>
    </row>
    <row r="48" spans="1:4" x14ac:dyDescent="0.3">
      <c r="A48" s="55">
        <v>42</v>
      </c>
      <c r="B48" s="56"/>
      <c r="C48" s="57">
        <f>VLOOKUP($H$1,'Du Lieu'!$H$2:$BX$19743,ROW()-4,0)</f>
        <v>0</v>
      </c>
      <c r="D48" s="58"/>
    </row>
    <row r="49" spans="1:4" x14ac:dyDescent="0.3">
      <c r="A49" s="55">
        <v>43</v>
      </c>
      <c r="B49" s="56"/>
      <c r="C49" s="57">
        <f>VLOOKUP($H$1,'Du Lieu'!$H$2:$BX$19743,ROW()-4,0)</f>
        <v>0</v>
      </c>
      <c r="D49" s="58"/>
    </row>
    <row r="50" spans="1:4" x14ac:dyDescent="0.3">
      <c r="A50" s="55">
        <v>44</v>
      </c>
      <c r="B50" s="56"/>
      <c r="C50" s="57">
        <f>VLOOKUP($H$1,'Du Lieu'!$H$2:$BX$19743,ROW()-4,0)</f>
        <v>0</v>
      </c>
      <c r="D50" s="58"/>
    </row>
    <row r="51" spans="1:4" x14ac:dyDescent="0.3">
      <c r="A51" s="55">
        <v>45</v>
      </c>
      <c r="B51" s="56"/>
      <c r="C51" s="57">
        <f>VLOOKUP($H$1,'Du Lieu'!$H$2:$BX$19743,ROW()-4,0)</f>
        <v>0</v>
      </c>
      <c r="D51" s="58"/>
    </row>
    <row r="52" spans="1:4" x14ac:dyDescent="0.3">
      <c r="A52" s="55">
        <v>46</v>
      </c>
      <c r="B52" s="56"/>
      <c r="C52" s="57">
        <f>VLOOKUP($H$1,'Du Lieu'!$H$2:$BX$19743,ROW()-4,0)</f>
        <v>0</v>
      </c>
      <c r="D52" s="58"/>
    </row>
    <row r="53" spans="1:4" x14ac:dyDescent="0.3">
      <c r="A53" s="55">
        <v>47</v>
      </c>
      <c r="B53" s="56"/>
      <c r="C53" s="57">
        <f>VLOOKUP($H$1,'Du Lieu'!$H$2:$BX$19743,ROW()-4,0)</f>
        <v>0</v>
      </c>
      <c r="D53" s="58"/>
    </row>
    <row r="54" spans="1:4" x14ac:dyDescent="0.3">
      <c r="A54" s="55">
        <v>48</v>
      </c>
      <c r="B54" s="56"/>
      <c r="C54" s="57">
        <f>VLOOKUP($H$1,'Du Lieu'!$H$2:$BX$19743,ROW()-4,0)</f>
        <v>0</v>
      </c>
      <c r="D54" s="58"/>
    </row>
    <row r="55" spans="1:4" x14ac:dyDescent="0.3">
      <c r="A55" s="55">
        <v>49</v>
      </c>
      <c r="B55" s="56"/>
      <c r="C55" s="57">
        <f>VLOOKUP($H$1,'Du Lieu'!$H$2:$BX$19743,ROW()-4,0)</f>
        <v>0</v>
      </c>
      <c r="D55" s="58"/>
    </row>
    <row r="56" spans="1:4" x14ac:dyDescent="0.3">
      <c r="A56" s="55">
        <v>50</v>
      </c>
      <c r="B56" s="56"/>
      <c r="C56" s="57">
        <f>VLOOKUP($H$1,'Du Lieu'!$H$2:$BX$19743,ROW()-4,0)</f>
        <v>0</v>
      </c>
      <c r="D56" s="58"/>
    </row>
    <row r="57" spans="1:4" x14ac:dyDescent="0.3">
      <c r="A57" s="55">
        <v>51</v>
      </c>
      <c r="B57" s="56"/>
      <c r="C57" s="57">
        <f>VLOOKUP($H$1,'Du Lieu'!$H$2:$BX$19743,ROW()-4,0)</f>
        <v>0</v>
      </c>
      <c r="D57" s="58"/>
    </row>
    <row r="58" spans="1:4" x14ac:dyDescent="0.3">
      <c r="A58" s="55">
        <v>52</v>
      </c>
      <c r="B58" s="56"/>
      <c r="C58" s="57">
        <f>VLOOKUP($H$1,'Du Lieu'!$H$2:$BX$19743,ROW()-4,0)</f>
        <v>0</v>
      </c>
      <c r="D58" s="58"/>
    </row>
    <row r="59" spans="1:4" x14ac:dyDescent="0.3">
      <c r="A59" s="55">
        <v>53</v>
      </c>
      <c r="B59" s="56"/>
      <c r="C59" s="57">
        <f>VLOOKUP($H$1,'Du Lieu'!$H$2:$BX$19743,ROW()-4,0)</f>
        <v>0</v>
      </c>
      <c r="D59" s="58"/>
    </row>
    <row r="60" spans="1:4" x14ac:dyDescent="0.3">
      <c r="A60" s="55">
        <v>54</v>
      </c>
      <c r="B60" s="56"/>
      <c r="C60" s="57">
        <f>VLOOKUP($H$1,'Du Lieu'!$H$2:$BX$19743,ROW()-4,0)</f>
        <v>0</v>
      </c>
      <c r="D60" s="58"/>
    </row>
    <row r="61" spans="1:4" x14ac:dyDescent="0.3">
      <c r="A61" s="55">
        <v>55</v>
      </c>
      <c r="B61" s="56"/>
      <c r="C61" s="57">
        <f>VLOOKUP($H$1,'Du Lieu'!$H$2:$BX$19743,ROW()-4,0)</f>
        <v>0</v>
      </c>
      <c r="D61" s="58"/>
    </row>
    <row r="62" spans="1:4" x14ac:dyDescent="0.3">
      <c r="A62" s="55">
        <v>56</v>
      </c>
      <c r="B62" s="56"/>
      <c r="C62" s="57">
        <f>VLOOKUP($H$1,'Du Lieu'!$H$2:$BX$19743,ROW()-4,0)</f>
        <v>0</v>
      </c>
      <c r="D62" s="58"/>
    </row>
    <row r="63" spans="1:4" x14ac:dyDescent="0.3">
      <c r="A63" s="55">
        <v>57</v>
      </c>
      <c r="B63" s="56"/>
      <c r="C63" s="57">
        <f>VLOOKUP($H$1,'Du Lieu'!$H$2:$BX$19743,ROW()-4,0)</f>
        <v>0</v>
      </c>
      <c r="D63" s="58"/>
    </row>
    <row r="64" spans="1:4" x14ac:dyDescent="0.3">
      <c r="A64" s="55">
        <v>58</v>
      </c>
      <c r="B64" s="56"/>
      <c r="C64" s="57">
        <f>VLOOKUP($H$1,'Du Lieu'!$H$2:$BX$19743,ROW()-4,0)</f>
        <v>0</v>
      </c>
      <c r="D64" s="58"/>
    </row>
    <row r="65" spans="1:4" x14ac:dyDescent="0.3">
      <c r="A65" s="55">
        <v>59</v>
      </c>
      <c r="B65" s="56"/>
      <c r="C65" s="57">
        <f>VLOOKUP($H$1,'Du Lieu'!$H$2:$BX$19743,ROW()-4,0)</f>
        <v>0</v>
      </c>
      <c r="D65" s="58"/>
    </row>
    <row r="66" spans="1:4" x14ac:dyDescent="0.3">
      <c r="A66" s="55">
        <v>60</v>
      </c>
      <c r="B66" s="56"/>
      <c r="C66" s="57">
        <f>VLOOKUP($H$1,'Du Lieu'!$H$2:$BX$19743,ROW()-4,0)</f>
        <v>0</v>
      </c>
      <c r="D66" s="58"/>
    </row>
    <row r="67" spans="1:4" x14ac:dyDescent="0.3">
      <c r="A67" s="55">
        <v>61</v>
      </c>
      <c r="B67" s="56"/>
      <c r="C67" s="57">
        <f>VLOOKUP($H$1,'Du Lieu'!$H$2:$BX$19743,ROW()-4,0)</f>
        <v>0</v>
      </c>
      <c r="D67" s="58"/>
    </row>
    <row r="68" spans="1:4" x14ac:dyDescent="0.3">
      <c r="A68" s="55">
        <v>62</v>
      </c>
      <c r="B68" s="56"/>
      <c r="C68" s="57">
        <f>VLOOKUP($H$1,'Du Lieu'!$H$2:$BX$19743,ROW()-4,0)</f>
        <v>0</v>
      </c>
      <c r="D68" s="58"/>
    </row>
    <row r="69" spans="1:4" x14ac:dyDescent="0.3">
      <c r="A69" s="55">
        <v>63</v>
      </c>
      <c r="B69" s="56"/>
      <c r="C69" s="57">
        <f>VLOOKUP($H$1,'Du Lieu'!$H$2:$BX$19743,ROW()-4,0)</f>
        <v>0</v>
      </c>
      <c r="D69" s="58"/>
    </row>
    <row r="70" spans="1:4" x14ac:dyDescent="0.3">
      <c r="A70" s="55">
        <v>64</v>
      </c>
      <c r="B70" s="56"/>
      <c r="C70" s="57">
        <f>VLOOKUP($H$1,'Du Lieu'!$H$2:$BX$19743,ROW()-4,0)</f>
        <v>0</v>
      </c>
      <c r="D70" s="58"/>
    </row>
    <row r="71" spans="1:4" x14ac:dyDescent="0.3">
      <c r="A71" s="55">
        <v>65</v>
      </c>
      <c r="B71" s="56"/>
      <c r="C71" s="57">
        <f>VLOOKUP($H$1,'Du Lieu'!$H$2:$BX$19743,ROW()-4,0)</f>
        <v>0</v>
      </c>
      <c r="D71" s="58"/>
    </row>
    <row r="72" spans="1:4" x14ac:dyDescent="0.3">
      <c r="A72" s="55">
        <v>66</v>
      </c>
      <c r="B72" s="56"/>
      <c r="C72" s="57">
        <f>VLOOKUP($H$1,'Du Lieu'!$H$2:$BX$19743,ROW()-4,0)</f>
        <v>0</v>
      </c>
      <c r="D72" s="58"/>
    </row>
    <row r="73" spans="1:4" x14ac:dyDescent="0.3">
      <c r="A73" s="55">
        <v>67</v>
      </c>
      <c r="B73" s="56"/>
      <c r="C73" s="57">
        <f>VLOOKUP($H$1,'Du Lieu'!$H$2:$BX$19743,ROW()-4,0)</f>
        <v>0</v>
      </c>
      <c r="D73" s="58"/>
    </row>
    <row r="74" spans="1:4" x14ac:dyDescent="0.3">
      <c r="A74" s="59">
        <v>68</v>
      </c>
      <c r="B74" s="60"/>
      <c r="C74" s="57">
        <f>VLOOKUP($H$1,'Du Lieu'!$H$2:$BY$19743,ROW()-4,0)</f>
        <v>0</v>
      </c>
      <c r="D74" s="61"/>
    </row>
    <row r="75" spans="1:4" x14ac:dyDescent="0.3">
      <c r="A75" s="50"/>
    </row>
    <row r="76" spans="1:4" x14ac:dyDescent="0.3">
      <c r="A76" s="50"/>
    </row>
    <row r="77" spans="1:4" x14ac:dyDescent="0.3">
      <c r="A77" s="50"/>
    </row>
    <row r="78" spans="1:4" x14ac:dyDescent="0.3">
      <c r="A78" s="50"/>
    </row>
    <row r="79" spans="1:4" x14ac:dyDescent="0.3">
      <c r="A79" s="50"/>
    </row>
    <row r="80" spans="1:4" x14ac:dyDescent="0.3">
      <c r="A80" s="50"/>
    </row>
    <row r="81" spans="1:1" x14ac:dyDescent="0.3">
      <c r="A81" s="50"/>
    </row>
    <row r="82" spans="1:1" x14ac:dyDescent="0.3">
      <c r="A82" s="50"/>
    </row>
    <row r="83" spans="1:1" x14ac:dyDescent="0.3">
      <c r="A83" s="50"/>
    </row>
    <row r="84" spans="1:1" x14ac:dyDescent="0.3">
      <c r="A84" s="50"/>
    </row>
    <row r="85" spans="1:1" x14ac:dyDescent="0.3">
      <c r="A85" s="50"/>
    </row>
    <row r="86" spans="1:1" x14ac:dyDescent="0.3">
      <c r="A86" s="50"/>
    </row>
    <row r="87" spans="1:1" x14ac:dyDescent="0.3">
      <c r="A87" s="50"/>
    </row>
    <row r="88" spans="1:1" x14ac:dyDescent="0.3">
      <c r="A88" s="50"/>
    </row>
    <row r="89" spans="1:1" x14ac:dyDescent="0.3">
      <c r="A89" s="50"/>
    </row>
    <row r="90" spans="1:1" x14ac:dyDescent="0.3">
      <c r="A90" s="50"/>
    </row>
    <row r="91" spans="1:1" x14ac:dyDescent="0.3">
      <c r="A91" s="50"/>
    </row>
    <row r="92" spans="1:1" x14ac:dyDescent="0.3">
      <c r="A92" s="50"/>
    </row>
    <row r="93" spans="1:1" x14ac:dyDescent="0.3">
      <c r="A93" s="50"/>
    </row>
    <row r="94" spans="1:1" x14ac:dyDescent="0.3">
      <c r="A94" s="50"/>
    </row>
    <row r="95" spans="1:1" x14ac:dyDescent="0.3">
      <c r="A95" s="50"/>
    </row>
    <row r="96" spans="1:1" x14ac:dyDescent="0.3">
      <c r="A96" s="50"/>
    </row>
    <row r="97" spans="1:1" x14ac:dyDescent="0.3">
      <c r="A97" s="50"/>
    </row>
    <row r="98" spans="1:1" x14ac:dyDescent="0.3">
      <c r="A98" s="50"/>
    </row>
    <row r="99" spans="1:1" x14ac:dyDescent="0.3">
      <c r="A99" s="50"/>
    </row>
    <row r="100" spans="1:1" x14ac:dyDescent="0.3">
      <c r="A100" s="50"/>
    </row>
    <row r="101" spans="1:1" x14ac:dyDescent="0.3">
      <c r="A101" s="50"/>
    </row>
    <row r="102" spans="1:1" x14ac:dyDescent="0.3">
      <c r="A102" s="50"/>
    </row>
    <row r="103" spans="1:1" x14ac:dyDescent="0.3">
      <c r="A103" s="50"/>
    </row>
    <row r="104" spans="1:1" x14ac:dyDescent="0.3">
      <c r="A104" s="50"/>
    </row>
    <row r="105" spans="1:1" x14ac:dyDescent="0.3">
      <c r="A105" s="50"/>
    </row>
    <row r="106" spans="1:1" x14ac:dyDescent="0.3">
      <c r="A106" s="50"/>
    </row>
    <row r="107" spans="1:1" x14ac:dyDescent="0.3">
      <c r="A107" s="50"/>
    </row>
    <row r="108" spans="1:1" x14ac:dyDescent="0.3">
      <c r="A108" s="50"/>
    </row>
    <row r="109" spans="1:1" x14ac:dyDescent="0.3">
      <c r="A109" s="50"/>
    </row>
    <row r="110" spans="1:1" x14ac:dyDescent="0.3">
      <c r="A110" s="50"/>
    </row>
    <row r="111" spans="1:1" x14ac:dyDescent="0.3">
      <c r="A111" s="50"/>
    </row>
    <row r="112" spans="1:1" x14ac:dyDescent="0.3">
      <c r="A112" s="50"/>
    </row>
    <row r="113" spans="1:1" x14ac:dyDescent="0.3">
      <c r="A113" s="50"/>
    </row>
    <row r="114" spans="1:1" x14ac:dyDescent="0.3">
      <c r="A114" s="50"/>
    </row>
    <row r="115" spans="1:1" x14ac:dyDescent="0.3">
      <c r="A115" s="50"/>
    </row>
    <row r="116" spans="1:1" x14ac:dyDescent="0.3">
      <c r="A116" s="50"/>
    </row>
    <row r="117" spans="1:1" x14ac:dyDescent="0.3">
      <c r="A117" s="50"/>
    </row>
    <row r="118" spans="1:1" x14ac:dyDescent="0.3">
      <c r="A118" s="50"/>
    </row>
    <row r="119" spans="1:1" x14ac:dyDescent="0.3">
      <c r="A119" s="50"/>
    </row>
    <row r="120" spans="1:1" x14ac:dyDescent="0.3">
      <c r="A120" s="50"/>
    </row>
    <row r="121" spans="1:1" x14ac:dyDescent="0.3">
      <c r="A121" s="50"/>
    </row>
    <row r="122" spans="1:1" x14ac:dyDescent="0.3">
      <c r="A122" s="50"/>
    </row>
    <row r="123" spans="1:1" x14ac:dyDescent="0.3">
      <c r="A123" s="50"/>
    </row>
    <row r="124" spans="1:1" x14ac:dyDescent="0.3">
      <c r="A124" s="50"/>
    </row>
    <row r="125" spans="1:1" x14ac:dyDescent="0.3">
      <c r="A125" s="50"/>
    </row>
    <row r="126" spans="1:1" x14ac:dyDescent="0.3">
      <c r="A126" s="50"/>
    </row>
    <row r="127" spans="1:1" x14ac:dyDescent="0.3">
      <c r="A127" s="50"/>
    </row>
    <row r="128" spans="1:1" x14ac:dyDescent="0.3">
      <c r="A128" s="50"/>
    </row>
    <row r="129" spans="1:1" x14ac:dyDescent="0.3">
      <c r="A129" s="50"/>
    </row>
    <row r="130" spans="1:1" x14ac:dyDescent="0.3">
      <c r="A130" s="50"/>
    </row>
    <row r="131" spans="1:1" x14ac:dyDescent="0.3">
      <c r="A131" s="50"/>
    </row>
    <row r="132" spans="1:1" x14ac:dyDescent="0.3">
      <c r="A132" s="50"/>
    </row>
    <row r="133" spans="1:1" x14ac:dyDescent="0.3">
      <c r="A133" s="50"/>
    </row>
    <row r="134" spans="1:1" x14ac:dyDescent="0.3">
      <c r="A134" s="50"/>
    </row>
    <row r="135" spans="1:1" x14ac:dyDescent="0.3">
      <c r="A135" s="50"/>
    </row>
    <row r="136" spans="1:1" x14ac:dyDescent="0.3">
      <c r="A136" s="50"/>
    </row>
    <row r="137" spans="1:1" x14ac:dyDescent="0.3">
      <c r="A137" s="50"/>
    </row>
    <row r="138" spans="1:1" x14ac:dyDescent="0.3">
      <c r="A138" s="50"/>
    </row>
    <row r="139" spans="1:1" x14ac:dyDescent="0.3">
      <c r="A139" s="50"/>
    </row>
    <row r="140" spans="1:1" x14ac:dyDescent="0.3">
      <c r="A140" s="50"/>
    </row>
    <row r="141" spans="1:1" x14ac:dyDescent="0.3">
      <c r="A141" s="50"/>
    </row>
    <row r="142" spans="1:1" x14ac:dyDescent="0.3">
      <c r="A142" s="50"/>
    </row>
    <row r="143" spans="1:1" x14ac:dyDescent="0.3">
      <c r="A143" s="50"/>
    </row>
    <row r="144" spans="1:1" x14ac:dyDescent="0.3">
      <c r="A144" s="50"/>
    </row>
    <row r="145" spans="1:1" x14ac:dyDescent="0.3">
      <c r="A145" s="50"/>
    </row>
    <row r="146" spans="1:1" x14ac:dyDescent="0.3">
      <c r="A146" s="50"/>
    </row>
    <row r="147" spans="1:1" x14ac:dyDescent="0.3">
      <c r="A147" s="50"/>
    </row>
    <row r="148" spans="1:1" x14ac:dyDescent="0.3">
      <c r="A148" s="50"/>
    </row>
    <row r="149" spans="1:1" x14ac:dyDescent="0.3">
      <c r="A149" s="50"/>
    </row>
    <row r="150" spans="1:1" x14ac:dyDescent="0.3">
      <c r="A150" s="50"/>
    </row>
    <row r="151" spans="1:1" x14ac:dyDescent="0.3">
      <c r="A151" s="50"/>
    </row>
    <row r="152" spans="1:1" x14ac:dyDescent="0.3">
      <c r="A152" s="50"/>
    </row>
    <row r="153" spans="1:1" x14ac:dyDescent="0.3">
      <c r="A153" s="50"/>
    </row>
    <row r="154" spans="1:1" x14ac:dyDescent="0.3">
      <c r="A154" s="50"/>
    </row>
    <row r="155" spans="1:1" x14ac:dyDescent="0.3">
      <c r="A155" s="50"/>
    </row>
    <row r="156" spans="1:1" x14ac:dyDescent="0.3">
      <c r="A156" s="50"/>
    </row>
    <row r="157" spans="1:1" x14ac:dyDescent="0.3">
      <c r="A157" s="50"/>
    </row>
    <row r="158" spans="1:1" x14ac:dyDescent="0.3">
      <c r="A158" s="50"/>
    </row>
    <row r="159" spans="1:1" x14ac:dyDescent="0.3">
      <c r="A159" s="50"/>
    </row>
    <row r="160" spans="1:1" x14ac:dyDescent="0.3">
      <c r="A160" s="50"/>
    </row>
    <row r="161" spans="1:1" x14ac:dyDescent="0.3">
      <c r="A161" s="50"/>
    </row>
    <row r="162" spans="1:1" x14ac:dyDescent="0.3">
      <c r="A162" s="50"/>
    </row>
    <row r="163" spans="1:1" x14ac:dyDescent="0.3">
      <c r="A163" s="50"/>
    </row>
    <row r="164" spans="1:1" x14ac:dyDescent="0.3">
      <c r="A164" s="50"/>
    </row>
    <row r="165" spans="1:1" x14ac:dyDescent="0.3">
      <c r="A165" s="50"/>
    </row>
    <row r="166" spans="1:1" x14ac:dyDescent="0.3">
      <c r="A166" s="50"/>
    </row>
    <row r="167" spans="1:1" x14ac:dyDescent="0.3">
      <c r="A167" s="50"/>
    </row>
    <row r="168" spans="1:1" x14ac:dyDescent="0.3">
      <c r="A168" s="50"/>
    </row>
    <row r="169" spans="1:1" x14ac:dyDescent="0.3">
      <c r="A169" s="50"/>
    </row>
    <row r="170" spans="1:1" x14ac:dyDescent="0.3">
      <c r="A170" s="50"/>
    </row>
    <row r="171" spans="1:1" x14ac:dyDescent="0.3">
      <c r="A171" s="50"/>
    </row>
    <row r="172" spans="1:1" x14ac:dyDescent="0.3">
      <c r="A172" s="50"/>
    </row>
    <row r="173" spans="1:1" x14ac:dyDescent="0.3">
      <c r="A173" s="50"/>
    </row>
    <row r="174" spans="1:1" x14ac:dyDescent="0.3">
      <c r="A174" s="50"/>
    </row>
    <row r="175" spans="1:1" x14ac:dyDescent="0.3">
      <c r="A175" s="50"/>
    </row>
    <row r="176" spans="1:1" x14ac:dyDescent="0.3">
      <c r="A176" s="50"/>
    </row>
    <row r="177" spans="1:1" x14ac:dyDescent="0.3">
      <c r="A177" s="50"/>
    </row>
    <row r="178" spans="1:1" x14ac:dyDescent="0.3">
      <c r="A178" s="50"/>
    </row>
    <row r="179" spans="1:1" x14ac:dyDescent="0.3">
      <c r="A179" s="50"/>
    </row>
    <row r="180" spans="1:1" x14ac:dyDescent="0.3">
      <c r="A180" s="50"/>
    </row>
    <row r="181" spans="1:1" x14ac:dyDescent="0.3">
      <c r="A181" s="50"/>
    </row>
    <row r="182" spans="1:1" x14ac:dyDescent="0.3">
      <c r="A182" s="50"/>
    </row>
    <row r="183" spans="1:1" x14ac:dyDescent="0.3">
      <c r="A183" s="50"/>
    </row>
    <row r="184" spans="1:1" x14ac:dyDescent="0.3">
      <c r="A184" s="50"/>
    </row>
    <row r="185" spans="1:1" x14ac:dyDescent="0.3">
      <c r="A185" s="50"/>
    </row>
    <row r="186" spans="1:1" x14ac:dyDescent="0.3">
      <c r="A186" s="50"/>
    </row>
    <row r="187" spans="1:1" x14ac:dyDescent="0.3">
      <c r="A187" s="50"/>
    </row>
    <row r="188" spans="1:1" x14ac:dyDescent="0.3">
      <c r="A188" s="50"/>
    </row>
    <row r="189" spans="1:1" x14ac:dyDescent="0.3">
      <c r="A189" s="50"/>
    </row>
    <row r="190" spans="1:1" x14ac:dyDescent="0.3">
      <c r="A190" s="50"/>
    </row>
    <row r="191" spans="1:1" x14ac:dyDescent="0.3">
      <c r="A191" s="50"/>
    </row>
    <row r="192" spans="1:1" x14ac:dyDescent="0.3">
      <c r="A192" s="50"/>
    </row>
    <row r="193" spans="1:1" x14ac:dyDescent="0.3">
      <c r="A193" s="50"/>
    </row>
    <row r="194" spans="1:1" x14ac:dyDescent="0.3">
      <c r="A194" s="50"/>
    </row>
    <row r="195" spans="1:1" x14ac:dyDescent="0.3">
      <c r="A195" s="50"/>
    </row>
    <row r="196" spans="1:1" x14ac:dyDescent="0.3">
      <c r="A196" s="50"/>
    </row>
    <row r="197" spans="1:1" x14ac:dyDescent="0.3">
      <c r="A197" s="50"/>
    </row>
    <row r="198" spans="1:1" x14ac:dyDescent="0.3">
      <c r="A198" s="50"/>
    </row>
    <row r="199" spans="1:1" x14ac:dyDescent="0.3">
      <c r="A199" s="50"/>
    </row>
    <row r="200" spans="1:1" x14ac:dyDescent="0.3">
      <c r="A200" s="50"/>
    </row>
    <row r="201" spans="1:1" x14ac:dyDescent="0.3">
      <c r="A201" s="50"/>
    </row>
  </sheetData>
  <mergeCells count="1"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C201"/>
  <sheetViews>
    <sheetView showZeros="0" topLeftCell="B1" workbookViewId="0">
      <selection activeCell="H2" sqref="H2"/>
    </sheetView>
  </sheetViews>
  <sheetFormatPr defaultColWidth="9.109375" defaultRowHeight="16.8" x14ac:dyDescent="0.3"/>
  <cols>
    <col min="1" max="1" width="5.6640625" style="49" customWidth="1"/>
    <col min="2" max="2" width="43" style="49" customWidth="1"/>
    <col min="3" max="3" width="48.44140625" style="53" customWidth="1"/>
    <col min="4" max="4" width="22.6640625" style="49" customWidth="1"/>
    <col min="5" max="6" width="9.109375" style="49"/>
    <col min="7" max="7" width="18.6640625" style="49" customWidth="1"/>
    <col min="8" max="13" width="9.109375" style="49"/>
    <col min="14" max="14" width="12.109375" style="49" bestFit="1" customWidth="1"/>
    <col min="15" max="19" width="9.109375" style="49"/>
    <col min="20" max="20" width="11.44140625" style="49" bestFit="1" customWidth="1"/>
    <col min="21" max="16384" width="9.109375" style="49"/>
  </cols>
  <sheetData>
    <row r="1" spans="1:29" s="87" customFormat="1" ht="108" x14ac:dyDescent="0.3">
      <c r="C1" s="88"/>
      <c r="E1" s="87" t="s">
        <v>89</v>
      </c>
      <c r="G1" s="87" t="s">
        <v>59</v>
      </c>
      <c r="H1" s="89">
        <f>'Phieu Thu'!N2</f>
        <v>1</v>
      </c>
      <c r="J1" s="98" t="s">
        <v>82</v>
      </c>
      <c r="K1" s="14" t="s">
        <v>19</v>
      </c>
      <c r="L1" s="14" t="s">
        <v>41</v>
      </c>
      <c r="M1" s="86" t="s">
        <v>45</v>
      </c>
      <c r="N1" s="82" t="s">
        <v>49</v>
      </c>
      <c r="O1" s="14" t="s">
        <v>32</v>
      </c>
      <c r="P1" s="14" t="s">
        <v>26</v>
      </c>
      <c r="Q1" s="14" t="s">
        <v>33</v>
      </c>
      <c r="R1" s="14" t="s">
        <v>7</v>
      </c>
      <c r="S1" s="14" t="s">
        <v>21</v>
      </c>
      <c r="T1" s="14" t="s">
        <v>77</v>
      </c>
      <c r="U1" s="14" t="s">
        <v>8</v>
      </c>
      <c r="V1" s="14" t="s">
        <v>39</v>
      </c>
      <c r="W1" s="14" t="s">
        <v>40</v>
      </c>
      <c r="X1" s="14" t="s">
        <v>30</v>
      </c>
      <c r="Y1" s="14" t="s">
        <v>38</v>
      </c>
      <c r="Z1" s="32" t="s">
        <v>9</v>
      </c>
      <c r="AA1" s="14" t="s">
        <v>10</v>
      </c>
      <c r="AB1" s="41" t="s">
        <v>47</v>
      </c>
      <c r="AC1" s="14" t="s">
        <v>31</v>
      </c>
    </row>
    <row r="2" spans="1:29" x14ac:dyDescent="0.3">
      <c r="G2" s="49" t="s">
        <v>60</v>
      </c>
      <c r="H2" s="52"/>
      <c r="J2" s="97"/>
    </row>
    <row r="3" spans="1:29" x14ac:dyDescent="0.3">
      <c r="A3" s="109" t="s">
        <v>58</v>
      </c>
      <c r="B3" s="109"/>
      <c r="C3" s="109"/>
      <c r="D3" s="109"/>
      <c r="G3" s="49" t="s">
        <v>61</v>
      </c>
      <c r="H3" s="52"/>
      <c r="J3" s="97"/>
    </row>
    <row r="4" spans="1:29" x14ac:dyDescent="0.3">
      <c r="G4" s="49" t="s">
        <v>62</v>
      </c>
      <c r="H4" s="52"/>
      <c r="J4" s="97"/>
    </row>
    <row r="5" spans="1:29" x14ac:dyDescent="0.3">
      <c r="A5" s="54" t="s">
        <v>51</v>
      </c>
      <c r="B5" s="63" t="s">
        <v>63</v>
      </c>
      <c r="C5" s="64" t="s">
        <v>64</v>
      </c>
      <c r="D5" s="65" t="s">
        <v>65</v>
      </c>
      <c r="J5" s="97"/>
    </row>
    <row r="6" spans="1:29" x14ac:dyDescent="0.3">
      <c r="A6" s="55">
        <v>1</v>
      </c>
      <c r="B6" s="56" t="s">
        <v>41</v>
      </c>
      <c r="C6" s="57" t="str">
        <f>VLOOKUP($H$1,'Du Lieu'!$H$2:$BX$19743,ROW()-4,0)</f>
        <v>PT</v>
      </c>
      <c r="D6" s="58"/>
      <c r="J6" s="97"/>
    </row>
    <row r="7" spans="1:29" x14ac:dyDescent="0.3">
      <c r="A7" s="55">
        <v>2</v>
      </c>
      <c r="B7" s="56" t="s">
        <v>45</v>
      </c>
      <c r="C7" s="57">
        <f>VLOOKUP($H$1,'Du Lieu'!$H$2:$BX$19743,ROW()-4,0)</f>
        <v>9</v>
      </c>
      <c r="D7" s="58"/>
      <c r="J7" s="97"/>
    </row>
    <row r="8" spans="1:29" x14ac:dyDescent="0.3">
      <c r="A8" s="55">
        <v>3</v>
      </c>
      <c r="B8" s="56" t="s">
        <v>49</v>
      </c>
      <c r="C8" s="57">
        <f>VLOOKUP($H$1,'Du Lieu'!$H$2:$BX$19743,ROW()-4,0)</f>
        <v>0</v>
      </c>
      <c r="D8" s="58"/>
      <c r="J8" s="97"/>
    </row>
    <row r="9" spans="1:29" x14ac:dyDescent="0.3">
      <c r="A9" s="55">
        <v>4</v>
      </c>
      <c r="B9" s="56" t="s">
        <v>32</v>
      </c>
      <c r="C9" s="57" t="str">
        <f>VLOOKUP($H$1,'Du Lieu'!$H$2:$BX$19743,ROW()-4,0)</f>
        <v>Bùi Văn Thương</v>
      </c>
      <c r="D9" s="58"/>
      <c r="J9" s="97"/>
    </row>
    <row r="10" spans="1:29" ht="67.2" x14ac:dyDescent="0.3">
      <c r="A10" s="55">
        <v>5</v>
      </c>
      <c r="B10" s="56" t="s">
        <v>26</v>
      </c>
      <c r="C10" s="57" t="str">
        <f>VLOOKUP($H$1,'Du Lieu'!$H$2:$BX$19743,ROW()-4,0)</f>
        <v>Lớp Chồi 1</v>
      </c>
      <c r="D10" s="58"/>
      <c r="J10" s="98" t="s">
        <v>83</v>
      </c>
      <c r="K10" s="14" t="s">
        <v>52</v>
      </c>
      <c r="L10" s="14" t="s">
        <v>41</v>
      </c>
      <c r="M10" s="86" t="s">
        <v>45</v>
      </c>
      <c r="N10" s="96" t="s">
        <v>43</v>
      </c>
      <c r="O10" s="14" t="s">
        <v>32</v>
      </c>
      <c r="P10" s="14" t="s">
        <v>26</v>
      </c>
      <c r="Q10" s="14" t="s">
        <v>33</v>
      </c>
      <c r="R10" s="14" t="s">
        <v>7</v>
      </c>
      <c r="S10" s="14" t="s">
        <v>21</v>
      </c>
      <c r="T10" s="14" t="s">
        <v>50</v>
      </c>
      <c r="U10" s="41" t="s">
        <v>48</v>
      </c>
      <c r="V10" s="14" t="s">
        <v>25</v>
      </c>
    </row>
    <row r="11" spans="1:29" x14ac:dyDescent="0.3">
      <c r="A11" s="55">
        <v>6</v>
      </c>
      <c r="B11" s="56" t="s">
        <v>33</v>
      </c>
      <c r="C11" s="57" t="str">
        <f>VLOOKUP($H$1,'Du Lieu'!$H$2:$BX$19743,ROW()-4,0)</f>
        <v>Lý Nhân, Hà Nam</v>
      </c>
      <c r="D11" s="58"/>
      <c r="K11" s="49">
        <f>H1</f>
        <v>1</v>
      </c>
      <c r="L11" s="53" t="str">
        <f>C6</f>
        <v>PT</v>
      </c>
      <c r="M11" s="53">
        <f>C7</f>
        <v>9</v>
      </c>
      <c r="N11" s="104">
        <f ca="1">IF(LEN(C8)&lt;=2,NOW(),C8)</f>
        <v>45573.814586921297</v>
      </c>
      <c r="O11" s="53" t="str">
        <f>C9</f>
        <v>Bùi Văn Thương</v>
      </c>
      <c r="P11" s="53" t="str">
        <f>C10</f>
        <v>Lớp Chồi 1</v>
      </c>
      <c r="Q11" s="53" t="str">
        <f>C11</f>
        <v>Lý Nhân, Hà Nam</v>
      </c>
      <c r="R11" s="53" t="str">
        <f>C12</f>
        <v>C001</v>
      </c>
      <c r="S11" s="53" t="str">
        <f>C13</f>
        <v>Thu học phí và tiền ăn tháng 8 ( Lớp Chồi 1)</v>
      </c>
      <c r="T11" s="53">
        <f>C21</f>
        <v>3290000</v>
      </c>
      <c r="U11" s="53">
        <f>C22</f>
        <v>0</v>
      </c>
      <c r="V11" s="53">
        <f>C23</f>
        <v>0</v>
      </c>
    </row>
    <row r="12" spans="1:29" x14ac:dyDescent="0.3">
      <c r="A12" s="55">
        <v>7</v>
      </c>
      <c r="B12" s="56" t="s">
        <v>7</v>
      </c>
      <c r="C12" s="57" t="str">
        <f>VLOOKUP($H$1,'Du Lieu'!$H$2:$BX$19743,ROW()-4,0)</f>
        <v>C001</v>
      </c>
      <c r="D12" s="58"/>
    </row>
    <row r="13" spans="1:29" x14ac:dyDescent="0.3">
      <c r="A13" s="55">
        <v>8</v>
      </c>
      <c r="B13" s="56" t="s">
        <v>21</v>
      </c>
      <c r="C13" s="57" t="str">
        <f>VLOOKUP($H$1,'Du Lieu'!$H$2:$BX$19743,ROW()-4,0)</f>
        <v>Thu học phí và tiền ăn tháng 8 ( Lớp Chồi 1)</v>
      </c>
      <c r="D13" s="58"/>
    </row>
    <row r="14" spans="1:29" x14ac:dyDescent="0.3">
      <c r="A14" s="55">
        <v>9</v>
      </c>
      <c r="B14" s="56" t="s">
        <v>77</v>
      </c>
      <c r="C14" s="57">
        <f>VLOOKUP($H$1,'Du Lieu'!$H$2:$BX$19743,ROW()-4,0)</f>
        <v>0</v>
      </c>
      <c r="D14" s="58"/>
    </row>
    <row r="15" spans="1:29" x14ac:dyDescent="0.3">
      <c r="A15" s="55">
        <v>10</v>
      </c>
      <c r="B15" s="56" t="s">
        <v>8</v>
      </c>
      <c r="C15" s="57" t="str">
        <f>VLOOKUP($H$1,'Du Lieu'!$H$2:$BX$19743,ROW()-4,0)</f>
        <v xml:space="preserve">Hoc sinh </v>
      </c>
      <c r="D15" s="58"/>
    </row>
    <row r="16" spans="1:29" x14ac:dyDescent="0.3">
      <c r="A16" s="55">
        <v>11</v>
      </c>
      <c r="B16" s="62" t="s">
        <v>71</v>
      </c>
      <c r="C16" s="57">
        <f>VLOOKUP($H$1,'Du Lieu'!$H$2:$BX$19743,ROW()-4,0)</f>
        <v>200000</v>
      </c>
      <c r="D16" s="58"/>
    </row>
    <row r="17" spans="1:4" x14ac:dyDescent="0.3">
      <c r="A17" s="55">
        <v>12</v>
      </c>
      <c r="B17" s="62" t="s">
        <v>72</v>
      </c>
      <c r="C17" s="57">
        <f>VLOOKUP($H$1,'Du Lieu'!$H$2:$BX$19743,ROW()-4,0)</f>
        <v>3300000</v>
      </c>
      <c r="D17" s="58"/>
    </row>
    <row r="18" spans="1:4" x14ac:dyDescent="0.3">
      <c r="A18" s="55">
        <v>13</v>
      </c>
      <c r="B18" s="62" t="s">
        <v>73</v>
      </c>
      <c r="C18" s="57">
        <f>VLOOKUP($H$1,'Du Lieu'!$H$2:$BX$19743,ROW()-4,0)</f>
        <v>120000</v>
      </c>
      <c r="D18" s="58"/>
    </row>
    <row r="19" spans="1:4" x14ac:dyDescent="0.3">
      <c r="A19" s="55">
        <v>13</v>
      </c>
      <c r="B19" s="62" t="s">
        <v>74</v>
      </c>
      <c r="C19" s="57">
        <f>VLOOKUP($H$1,'Du Lieu'!$H$2:$BX$19743,ROW()-4,0)</f>
        <v>10</v>
      </c>
      <c r="D19" s="58"/>
    </row>
    <row r="20" spans="1:4" x14ac:dyDescent="0.3">
      <c r="A20" s="55">
        <v>14</v>
      </c>
      <c r="B20" s="62" t="s">
        <v>75</v>
      </c>
      <c r="C20" s="57">
        <f>VLOOKUP($H$1,'Du Lieu'!$H$2:$BX$19743,ROW()-4,0)</f>
        <v>330000</v>
      </c>
      <c r="D20" s="58"/>
    </row>
    <row r="21" spans="1:4" x14ac:dyDescent="0.3">
      <c r="A21" s="55">
        <v>15</v>
      </c>
      <c r="B21" s="62" t="s">
        <v>76</v>
      </c>
      <c r="C21" s="57">
        <f>VLOOKUP($H$1,'Du Lieu'!$H$2:$BX$19743,ROW()-4,0)</f>
        <v>3290000</v>
      </c>
      <c r="D21" s="58"/>
    </row>
    <row r="22" spans="1:4" x14ac:dyDescent="0.3">
      <c r="A22" s="55">
        <v>16</v>
      </c>
      <c r="B22" s="56" t="s">
        <v>47</v>
      </c>
      <c r="C22" s="57">
        <f>VLOOKUP($H$1,'Du Lieu'!$H$2:$BX$19743,ROW()-4,0)</f>
        <v>0</v>
      </c>
      <c r="D22" s="58"/>
    </row>
    <row r="23" spans="1:4" x14ac:dyDescent="0.3">
      <c r="A23" s="55">
        <v>17</v>
      </c>
      <c r="B23" s="56" t="s">
        <v>31</v>
      </c>
      <c r="C23" s="57">
        <f>VLOOKUP($H$1,'Du Lieu'!$H$2:$BX$19743,ROW()-4,0)</f>
        <v>0</v>
      </c>
      <c r="D23" s="58"/>
    </row>
    <row r="24" spans="1:4" x14ac:dyDescent="0.3">
      <c r="A24" s="55">
        <v>18</v>
      </c>
      <c r="B24" s="56"/>
      <c r="C24" s="57">
        <f>VLOOKUP($H$1,'Du Lieu'!$H$2:$BX$19743,ROW()-4,0)</f>
        <v>0</v>
      </c>
      <c r="D24" s="58"/>
    </row>
    <row r="25" spans="1:4" x14ac:dyDescent="0.3">
      <c r="A25" s="55">
        <v>19</v>
      </c>
      <c r="B25" s="56"/>
      <c r="C25" s="57">
        <f>VLOOKUP($H$1,'Du Lieu'!$H$2:$BX$19743,ROW()-4,0)</f>
        <v>0</v>
      </c>
      <c r="D25" s="58"/>
    </row>
    <row r="26" spans="1:4" x14ac:dyDescent="0.3">
      <c r="A26" s="55">
        <v>20</v>
      </c>
      <c r="B26" s="56"/>
      <c r="C26" s="57">
        <f>VLOOKUP($H$1,'Du Lieu'!$H$2:$BX$19743,ROW()-4,0)</f>
        <v>0</v>
      </c>
      <c r="D26" s="58"/>
    </row>
    <row r="27" spans="1:4" x14ac:dyDescent="0.3">
      <c r="A27" s="55">
        <v>21</v>
      </c>
      <c r="B27" s="56"/>
      <c r="C27" s="57">
        <f>VLOOKUP($H$1,'Du Lieu'!$H$2:$BX$19743,ROW()-4,0)</f>
        <v>0</v>
      </c>
      <c r="D27" s="58"/>
    </row>
    <row r="28" spans="1:4" x14ac:dyDescent="0.3">
      <c r="A28" s="55">
        <v>22</v>
      </c>
      <c r="B28" s="56"/>
      <c r="C28" s="57">
        <f>VLOOKUP($H$1,'Du Lieu'!$H$2:$BX$19743,ROW()-4,0)</f>
        <v>0</v>
      </c>
      <c r="D28" s="58"/>
    </row>
    <row r="29" spans="1:4" x14ac:dyDescent="0.3">
      <c r="A29" s="55">
        <v>23</v>
      </c>
      <c r="B29" s="56"/>
      <c r="C29" s="57">
        <f>VLOOKUP($H$1,'Du Lieu'!$H$2:$BX$19743,ROW()-4,0)</f>
        <v>0</v>
      </c>
      <c r="D29" s="58"/>
    </row>
    <row r="30" spans="1:4" x14ac:dyDescent="0.3">
      <c r="A30" s="55">
        <v>24</v>
      </c>
      <c r="B30" s="56"/>
      <c r="C30" s="57">
        <f>VLOOKUP($H$1,'Du Lieu'!$H$2:$BX$19743,ROW()-4,0)</f>
        <v>0</v>
      </c>
      <c r="D30" s="58"/>
    </row>
    <row r="31" spans="1:4" x14ac:dyDescent="0.3">
      <c r="A31" s="55">
        <v>25</v>
      </c>
      <c r="B31" s="56"/>
      <c r="C31" s="57">
        <f>VLOOKUP($H$1,'Du Lieu'!$H$2:$BX$19743,ROW()-4,0)</f>
        <v>0</v>
      </c>
      <c r="D31" s="58"/>
    </row>
    <row r="32" spans="1:4" x14ac:dyDescent="0.3">
      <c r="A32" s="55">
        <v>26</v>
      </c>
      <c r="B32" s="56"/>
      <c r="C32" s="57">
        <f>VLOOKUP($H$1,'Du Lieu'!$H$2:$BX$19743,ROW()-4,0)</f>
        <v>0</v>
      </c>
      <c r="D32" s="58"/>
    </row>
    <row r="33" spans="1:4" x14ac:dyDescent="0.3">
      <c r="A33" s="55">
        <v>27</v>
      </c>
      <c r="B33" s="56"/>
      <c r="C33" s="57">
        <f>VLOOKUP($H$1,'Du Lieu'!$H$2:$BX$19743,ROW()-4,0)</f>
        <v>0</v>
      </c>
      <c r="D33" s="58"/>
    </row>
    <row r="34" spans="1:4" x14ac:dyDescent="0.3">
      <c r="A34" s="55">
        <v>28</v>
      </c>
      <c r="B34" s="56"/>
      <c r="C34" s="57">
        <f>VLOOKUP($H$1,'Du Lieu'!$H$2:$BX$19743,ROW()-4,0)</f>
        <v>0</v>
      </c>
      <c r="D34" s="58"/>
    </row>
    <row r="35" spans="1:4" x14ac:dyDescent="0.3">
      <c r="A35" s="55">
        <v>29</v>
      </c>
      <c r="B35" s="56"/>
      <c r="C35" s="57">
        <f>VLOOKUP($H$1,'Du Lieu'!$H$2:$BX$19743,ROW()-4,0)</f>
        <v>0</v>
      </c>
      <c r="D35" s="58"/>
    </row>
    <row r="36" spans="1:4" x14ac:dyDescent="0.3">
      <c r="A36" s="55">
        <v>30</v>
      </c>
      <c r="B36" s="56"/>
      <c r="C36" s="57">
        <f>VLOOKUP($H$1,'Du Lieu'!$H$2:$BX$19743,ROW()-4,0)</f>
        <v>0</v>
      </c>
      <c r="D36" s="58"/>
    </row>
    <row r="37" spans="1:4" x14ac:dyDescent="0.3">
      <c r="A37" s="55">
        <v>31</v>
      </c>
      <c r="B37" s="56"/>
      <c r="C37" s="57">
        <f>VLOOKUP($H$1,'Du Lieu'!$H$2:$BX$19743,ROW()-4,0)</f>
        <v>0</v>
      </c>
      <c r="D37" s="58"/>
    </row>
    <row r="38" spans="1:4" x14ac:dyDescent="0.3">
      <c r="A38" s="55">
        <v>32</v>
      </c>
      <c r="B38" s="56"/>
      <c r="C38" s="57">
        <f>VLOOKUP($H$1,'Du Lieu'!$H$2:$BX$19743,ROW()-4,0)</f>
        <v>0</v>
      </c>
      <c r="D38" s="58"/>
    </row>
    <row r="39" spans="1:4" x14ac:dyDescent="0.3">
      <c r="A39" s="55">
        <v>33</v>
      </c>
      <c r="B39" s="56"/>
      <c r="C39" s="57">
        <f>VLOOKUP($H$1,'Du Lieu'!$H$2:$BX$19743,ROW()-4,0)</f>
        <v>0</v>
      </c>
      <c r="D39" s="58"/>
    </row>
    <row r="40" spans="1:4" x14ac:dyDescent="0.3">
      <c r="A40" s="55">
        <v>34</v>
      </c>
      <c r="B40" s="56"/>
      <c r="C40" s="57">
        <f>VLOOKUP($H$1,'Du Lieu'!$H$2:$BX$19743,ROW()-4,0)</f>
        <v>0</v>
      </c>
      <c r="D40" s="58"/>
    </row>
    <row r="41" spans="1:4" x14ac:dyDescent="0.3">
      <c r="A41" s="55">
        <v>35</v>
      </c>
      <c r="B41" s="56"/>
      <c r="C41" s="57">
        <f>VLOOKUP($H$1,'Du Lieu'!$H$2:$BX$19743,ROW()-4,0)</f>
        <v>0</v>
      </c>
      <c r="D41" s="58"/>
    </row>
    <row r="42" spans="1:4" x14ac:dyDescent="0.3">
      <c r="A42" s="55">
        <v>36</v>
      </c>
      <c r="B42" s="56"/>
      <c r="C42" s="57">
        <f>VLOOKUP($H$1,'Du Lieu'!$H$2:$BX$19743,ROW()-4,0)</f>
        <v>0</v>
      </c>
      <c r="D42" s="58"/>
    </row>
    <row r="43" spans="1:4" x14ac:dyDescent="0.3">
      <c r="A43" s="55">
        <v>37</v>
      </c>
      <c r="B43" s="56"/>
      <c r="C43" s="57">
        <f>VLOOKUP($H$1,'Du Lieu'!$H$2:$BX$19743,ROW()-4,0)</f>
        <v>0</v>
      </c>
      <c r="D43" s="58"/>
    </row>
    <row r="44" spans="1:4" x14ac:dyDescent="0.3">
      <c r="A44" s="55">
        <v>38</v>
      </c>
      <c r="B44" s="56"/>
      <c r="C44" s="57">
        <f>VLOOKUP($H$1,'Du Lieu'!$H$2:$BX$19743,ROW()-4,0)</f>
        <v>0</v>
      </c>
      <c r="D44" s="58"/>
    </row>
    <row r="45" spans="1:4" x14ac:dyDescent="0.3">
      <c r="A45" s="55">
        <v>39</v>
      </c>
      <c r="B45" s="56"/>
      <c r="C45" s="57">
        <f>VLOOKUP($H$1,'Du Lieu'!$H$2:$BX$19743,ROW()-4,0)</f>
        <v>0</v>
      </c>
      <c r="D45" s="58"/>
    </row>
    <row r="46" spans="1:4" x14ac:dyDescent="0.3">
      <c r="A46" s="55">
        <v>40</v>
      </c>
      <c r="B46" s="56"/>
      <c r="C46" s="57">
        <f>VLOOKUP($H$1,'Du Lieu'!$H$2:$BX$19743,ROW()-4,0)</f>
        <v>0</v>
      </c>
      <c r="D46" s="58"/>
    </row>
    <row r="47" spans="1:4" x14ac:dyDescent="0.3">
      <c r="A47" s="55">
        <v>41</v>
      </c>
      <c r="B47" s="56"/>
      <c r="C47" s="57">
        <f>VLOOKUP($H$1,'Du Lieu'!$H$2:$BX$19743,ROW()-4,0)</f>
        <v>0</v>
      </c>
      <c r="D47" s="58"/>
    </row>
    <row r="48" spans="1:4" x14ac:dyDescent="0.3">
      <c r="A48" s="55">
        <v>42</v>
      </c>
      <c r="B48" s="56"/>
      <c r="C48" s="57">
        <f>VLOOKUP($H$1,'Du Lieu'!$H$2:$BX$19743,ROW()-4,0)</f>
        <v>0</v>
      </c>
      <c r="D48" s="58"/>
    </row>
    <row r="49" spans="1:4" x14ac:dyDescent="0.3">
      <c r="A49" s="55">
        <v>43</v>
      </c>
      <c r="B49" s="56"/>
      <c r="C49" s="57">
        <f>VLOOKUP($H$1,'Du Lieu'!$H$2:$BX$19743,ROW()-4,0)</f>
        <v>0</v>
      </c>
      <c r="D49" s="58"/>
    </row>
    <row r="50" spans="1:4" x14ac:dyDescent="0.3">
      <c r="A50" s="55">
        <v>44</v>
      </c>
      <c r="B50" s="56"/>
      <c r="C50" s="57">
        <f>VLOOKUP($H$1,'Du Lieu'!$H$2:$BX$19743,ROW()-4,0)</f>
        <v>0</v>
      </c>
      <c r="D50" s="58"/>
    </row>
    <row r="51" spans="1:4" x14ac:dyDescent="0.3">
      <c r="A51" s="55">
        <v>45</v>
      </c>
      <c r="B51" s="56"/>
      <c r="C51" s="57">
        <f>VLOOKUP($H$1,'Du Lieu'!$H$2:$BX$19743,ROW()-4,0)</f>
        <v>0</v>
      </c>
      <c r="D51" s="58"/>
    </row>
    <row r="52" spans="1:4" x14ac:dyDescent="0.3">
      <c r="A52" s="55">
        <v>46</v>
      </c>
      <c r="B52" s="56"/>
      <c r="C52" s="57">
        <f>VLOOKUP($H$1,'Du Lieu'!$H$2:$BX$19743,ROW()-4,0)</f>
        <v>0</v>
      </c>
      <c r="D52" s="58"/>
    </row>
    <row r="53" spans="1:4" x14ac:dyDescent="0.3">
      <c r="A53" s="55">
        <v>47</v>
      </c>
      <c r="B53" s="56"/>
      <c r="C53" s="57">
        <f>VLOOKUP($H$1,'Du Lieu'!$H$2:$BX$19743,ROW()-4,0)</f>
        <v>0</v>
      </c>
      <c r="D53" s="58"/>
    </row>
    <row r="54" spans="1:4" x14ac:dyDescent="0.3">
      <c r="A54" s="55">
        <v>48</v>
      </c>
      <c r="B54" s="56"/>
      <c r="C54" s="57">
        <f>VLOOKUP($H$1,'Du Lieu'!$H$2:$BX$19743,ROW()-4,0)</f>
        <v>0</v>
      </c>
      <c r="D54" s="58"/>
    </row>
    <row r="55" spans="1:4" x14ac:dyDescent="0.3">
      <c r="A55" s="55">
        <v>49</v>
      </c>
      <c r="B55" s="56"/>
      <c r="C55" s="57">
        <f>VLOOKUP($H$1,'Du Lieu'!$H$2:$BX$19743,ROW()-4,0)</f>
        <v>0</v>
      </c>
      <c r="D55" s="58"/>
    </row>
    <row r="56" spans="1:4" x14ac:dyDescent="0.3">
      <c r="A56" s="55">
        <v>50</v>
      </c>
      <c r="B56" s="56"/>
      <c r="C56" s="57">
        <f>VLOOKUP($H$1,'Du Lieu'!$H$2:$BX$19743,ROW()-4,0)</f>
        <v>0</v>
      </c>
      <c r="D56" s="58"/>
    </row>
    <row r="57" spans="1:4" x14ac:dyDescent="0.3">
      <c r="A57" s="55">
        <v>51</v>
      </c>
      <c r="B57" s="56"/>
      <c r="C57" s="57">
        <f>VLOOKUP($H$1,'Du Lieu'!$H$2:$BX$19743,ROW()-4,0)</f>
        <v>0</v>
      </c>
      <c r="D57" s="58"/>
    </row>
    <row r="58" spans="1:4" x14ac:dyDescent="0.3">
      <c r="A58" s="55">
        <v>52</v>
      </c>
      <c r="B58" s="56"/>
      <c r="C58" s="57">
        <f>VLOOKUP($H$1,'Du Lieu'!$H$2:$BX$19743,ROW()-4,0)</f>
        <v>0</v>
      </c>
      <c r="D58" s="58"/>
    </row>
    <row r="59" spans="1:4" x14ac:dyDescent="0.3">
      <c r="A59" s="55">
        <v>53</v>
      </c>
      <c r="B59" s="56"/>
      <c r="C59" s="57">
        <f>VLOOKUP($H$1,'Du Lieu'!$H$2:$BX$19743,ROW()-4,0)</f>
        <v>0</v>
      </c>
      <c r="D59" s="58"/>
    </row>
    <row r="60" spans="1:4" x14ac:dyDescent="0.3">
      <c r="A60" s="55">
        <v>54</v>
      </c>
      <c r="B60" s="56"/>
      <c r="C60" s="57">
        <f>VLOOKUP($H$1,'Du Lieu'!$H$2:$BX$19743,ROW()-4,0)</f>
        <v>0</v>
      </c>
      <c r="D60" s="58"/>
    </row>
    <row r="61" spans="1:4" x14ac:dyDescent="0.3">
      <c r="A61" s="55">
        <v>55</v>
      </c>
      <c r="B61" s="56"/>
      <c r="C61" s="57">
        <f>VLOOKUP($H$1,'Du Lieu'!$H$2:$BX$19743,ROW()-4,0)</f>
        <v>0</v>
      </c>
      <c r="D61" s="58"/>
    </row>
    <row r="62" spans="1:4" x14ac:dyDescent="0.3">
      <c r="A62" s="55">
        <v>56</v>
      </c>
      <c r="B62" s="56"/>
      <c r="C62" s="57">
        <f>VLOOKUP($H$1,'Du Lieu'!$H$2:$BX$19743,ROW()-4,0)</f>
        <v>0</v>
      </c>
      <c r="D62" s="58"/>
    </row>
    <row r="63" spans="1:4" x14ac:dyDescent="0.3">
      <c r="A63" s="55">
        <v>57</v>
      </c>
      <c r="B63" s="56"/>
      <c r="C63" s="57">
        <f>VLOOKUP($H$1,'Du Lieu'!$H$2:$BX$19743,ROW()-4,0)</f>
        <v>0</v>
      </c>
      <c r="D63" s="58"/>
    </row>
    <row r="64" spans="1:4" x14ac:dyDescent="0.3">
      <c r="A64" s="55">
        <v>58</v>
      </c>
      <c r="B64" s="56"/>
      <c r="C64" s="57">
        <f>VLOOKUP($H$1,'Du Lieu'!$H$2:$BX$19743,ROW()-4,0)</f>
        <v>0</v>
      </c>
      <c r="D64" s="58"/>
    </row>
    <row r="65" spans="1:4" x14ac:dyDescent="0.3">
      <c r="A65" s="55">
        <v>59</v>
      </c>
      <c r="B65" s="56"/>
      <c r="C65" s="57">
        <f>VLOOKUP($H$1,'Du Lieu'!$H$2:$BX$19743,ROW()-4,0)</f>
        <v>0</v>
      </c>
      <c r="D65" s="58"/>
    </row>
    <row r="66" spans="1:4" x14ac:dyDescent="0.3">
      <c r="A66" s="55">
        <v>60</v>
      </c>
      <c r="B66" s="56"/>
      <c r="C66" s="57">
        <f>VLOOKUP($H$1,'Du Lieu'!$H$2:$BX$19743,ROW()-4,0)</f>
        <v>0</v>
      </c>
      <c r="D66" s="58"/>
    </row>
    <row r="67" spans="1:4" x14ac:dyDescent="0.3">
      <c r="A67" s="55">
        <v>61</v>
      </c>
      <c r="B67" s="56"/>
      <c r="C67" s="57">
        <f>VLOOKUP($H$1,'Du Lieu'!$H$2:$BX$19743,ROW()-4,0)</f>
        <v>0</v>
      </c>
      <c r="D67" s="58"/>
    </row>
    <row r="68" spans="1:4" x14ac:dyDescent="0.3">
      <c r="A68" s="55">
        <v>62</v>
      </c>
      <c r="B68" s="56"/>
      <c r="C68" s="57">
        <f>VLOOKUP($H$1,'Du Lieu'!$H$2:$BX$19743,ROW()-4,0)</f>
        <v>0</v>
      </c>
      <c r="D68" s="58"/>
    </row>
    <row r="69" spans="1:4" x14ac:dyDescent="0.3">
      <c r="A69" s="55">
        <v>63</v>
      </c>
      <c r="B69" s="56"/>
      <c r="C69" s="57">
        <f>VLOOKUP($H$1,'Du Lieu'!$H$2:$BX$19743,ROW()-4,0)</f>
        <v>0</v>
      </c>
      <c r="D69" s="58"/>
    </row>
    <row r="70" spans="1:4" x14ac:dyDescent="0.3">
      <c r="A70" s="55">
        <v>64</v>
      </c>
      <c r="B70" s="56"/>
      <c r="C70" s="57">
        <f>VLOOKUP($H$1,'Du Lieu'!$H$2:$BX$19743,ROW()-4,0)</f>
        <v>0</v>
      </c>
      <c r="D70" s="58"/>
    </row>
    <row r="71" spans="1:4" x14ac:dyDescent="0.3">
      <c r="A71" s="55">
        <v>65</v>
      </c>
      <c r="B71" s="56"/>
      <c r="C71" s="57">
        <f>VLOOKUP($H$1,'Du Lieu'!$H$2:$BX$19743,ROW()-4,0)</f>
        <v>0</v>
      </c>
      <c r="D71" s="58"/>
    </row>
    <row r="72" spans="1:4" x14ac:dyDescent="0.3">
      <c r="A72" s="55">
        <v>66</v>
      </c>
      <c r="B72" s="56"/>
      <c r="C72" s="57">
        <f>VLOOKUP($H$1,'Du Lieu'!$H$2:$BX$19743,ROW()-4,0)</f>
        <v>0</v>
      </c>
      <c r="D72" s="58"/>
    </row>
    <row r="73" spans="1:4" x14ac:dyDescent="0.3">
      <c r="A73" s="55">
        <v>67</v>
      </c>
      <c r="B73" s="56"/>
      <c r="C73" s="57">
        <f>VLOOKUP($H$1,'Du Lieu'!$H$2:$BX$19743,ROW()-4,0)</f>
        <v>0</v>
      </c>
      <c r="D73" s="58"/>
    </row>
    <row r="74" spans="1:4" x14ac:dyDescent="0.3">
      <c r="A74" s="59">
        <v>68</v>
      </c>
      <c r="B74" s="60"/>
      <c r="C74" s="57">
        <f>VLOOKUP($H$1,'Du Lieu'!$H$2:$BY$19743,ROW()-4,0)</f>
        <v>0</v>
      </c>
      <c r="D74" s="61"/>
    </row>
    <row r="75" spans="1:4" x14ac:dyDescent="0.3">
      <c r="A75" s="50"/>
    </row>
    <row r="76" spans="1:4" x14ac:dyDescent="0.3">
      <c r="A76" s="50"/>
    </row>
    <row r="77" spans="1:4" x14ac:dyDescent="0.3">
      <c r="A77" s="50"/>
    </row>
    <row r="78" spans="1:4" x14ac:dyDescent="0.3">
      <c r="A78" s="50"/>
    </row>
    <row r="79" spans="1:4" x14ac:dyDescent="0.3">
      <c r="A79" s="50"/>
    </row>
    <row r="80" spans="1:4" x14ac:dyDescent="0.3">
      <c r="A80" s="50"/>
    </row>
    <row r="81" spans="1:1" x14ac:dyDescent="0.3">
      <c r="A81" s="50"/>
    </row>
    <row r="82" spans="1:1" x14ac:dyDescent="0.3">
      <c r="A82" s="50"/>
    </row>
    <row r="83" spans="1:1" x14ac:dyDescent="0.3">
      <c r="A83" s="50"/>
    </row>
    <row r="84" spans="1:1" x14ac:dyDescent="0.3">
      <c r="A84" s="50"/>
    </row>
    <row r="85" spans="1:1" x14ac:dyDescent="0.3">
      <c r="A85" s="50"/>
    </row>
    <row r="86" spans="1:1" x14ac:dyDescent="0.3">
      <c r="A86" s="50"/>
    </row>
    <row r="87" spans="1:1" x14ac:dyDescent="0.3">
      <c r="A87" s="50"/>
    </row>
    <row r="88" spans="1:1" x14ac:dyDescent="0.3">
      <c r="A88" s="50"/>
    </row>
    <row r="89" spans="1:1" x14ac:dyDescent="0.3">
      <c r="A89" s="50"/>
    </row>
    <row r="90" spans="1:1" x14ac:dyDescent="0.3">
      <c r="A90" s="50"/>
    </row>
    <row r="91" spans="1:1" x14ac:dyDescent="0.3">
      <c r="A91" s="50"/>
    </row>
    <row r="92" spans="1:1" x14ac:dyDescent="0.3">
      <c r="A92" s="50"/>
    </row>
    <row r="93" spans="1:1" x14ac:dyDescent="0.3">
      <c r="A93" s="50"/>
    </row>
    <row r="94" spans="1:1" x14ac:dyDescent="0.3">
      <c r="A94" s="50"/>
    </row>
    <row r="95" spans="1:1" x14ac:dyDescent="0.3">
      <c r="A95" s="50"/>
    </row>
    <row r="96" spans="1:1" x14ac:dyDescent="0.3">
      <c r="A96" s="50"/>
    </row>
    <row r="97" spans="1:1" x14ac:dyDescent="0.3">
      <c r="A97" s="50"/>
    </row>
    <row r="98" spans="1:1" x14ac:dyDescent="0.3">
      <c r="A98" s="50"/>
    </row>
    <row r="99" spans="1:1" x14ac:dyDescent="0.3">
      <c r="A99" s="50"/>
    </row>
    <row r="100" spans="1:1" x14ac:dyDescent="0.3">
      <c r="A100" s="50"/>
    </row>
    <row r="101" spans="1:1" x14ac:dyDescent="0.3">
      <c r="A101" s="50"/>
    </row>
    <row r="102" spans="1:1" x14ac:dyDescent="0.3">
      <c r="A102" s="50"/>
    </row>
    <row r="103" spans="1:1" x14ac:dyDescent="0.3">
      <c r="A103" s="50"/>
    </row>
    <row r="104" spans="1:1" x14ac:dyDescent="0.3">
      <c r="A104" s="50"/>
    </row>
    <row r="105" spans="1:1" x14ac:dyDescent="0.3">
      <c r="A105" s="50"/>
    </row>
    <row r="106" spans="1:1" x14ac:dyDescent="0.3">
      <c r="A106" s="50"/>
    </row>
    <row r="107" spans="1:1" x14ac:dyDescent="0.3">
      <c r="A107" s="50"/>
    </row>
    <row r="108" spans="1:1" x14ac:dyDescent="0.3">
      <c r="A108" s="50"/>
    </row>
    <row r="109" spans="1:1" x14ac:dyDescent="0.3">
      <c r="A109" s="50"/>
    </row>
    <row r="110" spans="1:1" x14ac:dyDescent="0.3">
      <c r="A110" s="50"/>
    </row>
    <row r="111" spans="1:1" x14ac:dyDescent="0.3">
      <c r="A111" s="50"/>
    </row>
    <row r="112" spans="1:1" x14ac:dyDescent="0.3">
      <c r="A112" s="50"/>
    </row>
    <row r="113" spans="1:1" x14ac:dyDescent="0.3">
      <c r="A113" s="50"/>
    </row>
    <row r="114" spans="1:1" x14ac:dyDescent="0.3">
      <c r="A114" s="50"/>
    </row>
    <row r="115" spans="1:1" x14ac:dyDescent="0.3">
      <c r="A115" s="50"/>
    </row>
    <row r="116" spans="1:1" x14ac:dyDescent="0.3">
      <c r="A116" s="50"/>
    </row>
    <row r="117" spans="1:1" x14ac:dyDescent="0.3">
      <c r="A117" s="50"/>
    </row>
    <row r="118" spans="1:1" x14ac:dyDescent="0.3">
      <c r="A118" s="50"/>
    </row>
    <row r="119" spans="1:1" x14ac:dyDescent="0.3">
      <c r="A119" s="50"/>
    </row>
    <row r="120" spans="1:1" x14ac:dyDescent="0.3">
      <c r="A120" s="50"/>
    </row>
    <row r="121" spans="1:1" x14ac:dyDescent="0.3">
      <c r="A121" s="50"/>
    </row>
    <row r="122" spans="1:1" x14ac:dyDescent="0.3">
      <c r="A122" s="50"/>
    </row>
    <row r="123" spans="1:1" x14ac:dyDescent="0.3">
      <c r="A123" s="50"/>
    </row>
    <row r="124" spans="1:1" x14ac:dyDescent="0.3">
      <c r="A124" s="50"/>
    </row>
    <row r="125" spans="1:1" x14ac:dyDescent="0.3">
      <c r="A125" s="50"/>
    </row>
    <row r="126" spans="1:1" x14ac:dyDescent="0.3">
      <c r="A126" s="50"/>
    </row>
    <row r="127" spans="1:1" x14ac:dyDescent="0.3">
      <c r="A127" s="50"/>
    </row>
    <row r="128" spans="1:1" x14ac:dyDescent="0.3">
      <c r="A128" s="50"/>
    </row>
    <row r="129" spans="1:1" x14ac:dyDescent="0.3">
      <c r="A129" s="50"/>
    </row>
    <row r="130" spans="1:1" x14ac:dyDescent="0.3">
      <c r="A130" s="50"/>
    </row>
    <row r="131" spans="1:1" x14ac:dyDescent="0.3">
      <c r="A131" s="50"/>
    </row>
    <row r="132" spans="1:1" x14ac:dyDescent="0.3">
      <c r="A132" s="50"/>
    </row>
    <row r="133" spans="1:1" x14ac:dyDescent="0.3">
      <c r="A133" s="50"/>
    </row>
    <row r="134" spans="1:1" x14ac:dyDescent="0.3">
      <c r="A134" s="50"/>
    </row>
    <row r="135" spans="1:1" x14ac:dyDescent="0.3">
      <c r="A135" s="50"/>
    </row>
    <row r="136" spans="1:1" x14ac:dyDescent="0.3">
      <c r="A136" s="50"/>
    </row>
    <row r="137" spans="1:1" x14ac:dyDescent="0.3">
      <c r="A137" s="50"/>
    </row>
    <row r="138" spans="1:1" x14ac:dyDescent="0.3">
      <c r="A138" s="50"/>
    </row>
    <row r="139" spans="1:1" x14ac:dyDescent="0.3">
      <c r="A139" s="50"/>
    </row>
    <row r="140" spans="1:1" x14ac:dyDescent="0.3">
      <c r="A140" s="50"/>
    </row>
    <row r="141" spans="1:1" x14ac:dyDescent="0.3">
      <c r="A141" s="50"/>
    </row>
    <row r="142" spans="1:1" x14ac:dyDescent="0.3">
      <c r="A142" s="50"/>
    </row>
    <row r="143" spans="1:1" x14ac:dyDescent="0.3">
      <c r="A143" s="50"/>
    </row>
    <row r="144" spans="1:1" x14ac:dyDescent="0.3">
      <c r="A144" s="50"/>
    </row>
    <row r="145" spans="1:1" x14ac:dyDescent="0.3">
      <c r="A145" s="50"/>
    </row>
    <row r="146" spans="1:1" x14ac:dyDescent="0.3">
      <c r="A146" s="50"/>
    </row>
    <row r="147" spans="1:1" x14ac:dyDescent="0.3">
      <c r="A147" s="50"/>
    </row>
    <row r="148" spans="1:1" x14ac:dyDescent="0.3">
      <c r="A148" s="50"/>
    </row>
    <row r="149" spans="1:1" x14ac:dyDescent="0.3">
      <c r="A149" s="50"/>
    </row>
    <row r="150" spans="1:1" x14ac:dyDescent="0.3">
      <c r="A150" s="50"/>
    </row>
    <row r="151" spans="1:1" x14ac:dyDescent="0.3">
      <c r="A151" s="50"/>
    </row>
    <row r="152" spans="1:1" x14ac:dyDescent="0.3">
      <c r="A152" s="50"/>
    </row>
    <row r="153" spans="1:1" x14ac:dyDescent="0.3">
      <c r="A153" s="50"/>
    </row>
    <row r="154" spans="1:1" x14ac:dyDescent="0.3">
      <c r="A154" s="50"/>
    </row>
    <row r="155" spans="1:1" x14ac:dyDescent="0.3">
      <c r="A155" s="50"/>
    </row>
    <row r="156" spans="1:1" x14ac:dyDescent="0.3">
      <c r="A156" s="50"/>
    </row>
    <row r="157" spans="1:1" x14ac:dyDescent="0.3">
      <c r="A157" s="50"/>
    </row>
    <row r="158" spans="1:1" x14ac:dyDescent="0.3">
      <c r="A158" s="50"/>
    </row>
    <row r="159" spans="1:1" x14ac:dyDescent="0.3">
      <c r="A159" s="50"/>
    </row>
    <row r="160" spans="1:1" x14ac:dyDescent="0.3">
      <c r="A160" s="50"/>
    </row>
    <row r="161" spans="1:1" x14ac:dyDescent="0.3">
      <c r="A161" s="50"/>
    </row>
    <row r="162" spans="1:1" x14ac:dyDescent="0.3">
      <c r="A162" s="50"/>
    </row>
    <row r="163" spans="1:1" x14ac:dyDescent="0.3">
      <c r="A163" s="50"/>
    </row>
    <row r="164" spans="1:1" x14ac:dyDescent="0.3">
      <c r="A164" s="50"/>
    </row>
    <row r="165" spans="1:1" x14ac:dyDescent="0.3">
      <c r="A165" s="50"/>
    </row>
    <row r="166" spans="1:1" x14ac:dyDescent="0.3">
      <c r="A166" s="50"/>
    </row>
    <row r="167" spans="1:1" x14ac:dyDescent="0.3">
      <c r="A167" s="50"/>
    </row>
    <row r="168" spans="1:1" x14ac:dyDescent="0.3">
      <c r="A168" s="50"/>
    </row>
    <row r="169" spans="1:1" x14ac:dyDescent="0.3">
      <c r="A169" s="50"/>
    </row>
    <row r="170" spans="1:1" x14ac:dyDescent="0.3">
      <c r="A170" s="50"/>
    </row>
    <row r="171" spans="1:1" x14ac:dyDescent="0.3">
      <c r="A171" s="50"/>
    </row>
    <row r="172" spans="1:1" x14ac:dyDescent="0.3">
      <c r="A172" s="50"/>
    </row>
    <row r="173" spans="1:1" x14ac:dyDescent="0.3">
      <c r="A173" s="50"/>
    </row>
    <row r="174" spans="1:1" x14ac:dyDescent="0.3">
      <c r="A174" s="50"/>
    </row>
    <row r="175" spans="1:1" x14ac:dyDescent="0.3">
      <c r="A175" s="50"/>
    </row>
    <row r="176" spans="1:1" x14ac:dyDescent="0.3">
      <c r="A176" s="50"/>
    </row>
    <row r="177" spans="1:1" x14ac:dyDescent="0.3">
      <c r="A177" s="50"/>
    </row>
    <row r="178" spans="1:1" x14ac:dyDescent="0.3">
      <c r="A178" s="50"/>
    </row>
    <row r="179" spans="1:1" x14ac:dyDescent="0.3">
      <c r="A179" s="50"/>
    </row>
    <row r="180" spans="1:1" x14ac:dyDescent="0.3">
      <c r="A180" s="50"/>
    </row>
    <row r="181" spans="1:1" x14ac:dyDescent="0.3">
      <c r="A181" s="50"/>
    </row>
    <row r="182" spans="1:1" x14ac:dyDescent="0.3">
      <c r="A182" s="50"/>
    </row>
    <row r="183" spans="1:1" x14ac:dyDescent="0.3">
      <c r="A183" s="50"/>
    </row>
    <row r="184" spans="1:1" x14ac:dyDescent="0.3">
      <c r="A184" s="50"/>
    </row>
    <row r="185" spans="1:1" x14ac:dyDescent="0.3">
      <c r="A185" s="50"/>
    </row>
    <row r="186" spans="1:1" x14ac:dyDescent="0.3">
      <c r="A186" s="50"/>
    </row>
    <row r="187" spans="1:1" x14ac:dyDescent="0.3">
      <c r="A187" s="50"/>
    </row>
    <row r="188" spans="1:1" x14ac:dyDescent="0.3">
      <c r="A188" s="50"/>
    </row>
    <row r="189" spans="1:1" x14ac:dyDescent="0.3">
      <c r="A189" s="50"/>
    </row>
    <row r="190" spans="1:1" x14ac:dyDescent="0.3">
      <c r="A190" s="50"/>
    </row>
    <row r="191" spans="1:1" x14ac:dyDescent="0.3">
      <c r="A191" s="50"/>
    </row>
    <row r="192" spans="1:1" x14ac:dyDescent="0.3">
      <c r="A192" s="50"/>
    </row>
    <row r="193" spans="1:1" x14ac:dyDescent="0.3">
      <c r="A193" s="50"/>
    </row>
    <row r="194" spans="1:1" x14ac:dyDescent="0.3">
      <c r="A194" s="50"/>
    </row>
    <row r="195" spans="1:1" x14ac:dyDescent="0.3">
      <c r="A195" s="50"/>
    </row>
    <row r="196" spans="1:1" x14ac:dyDescent="0.3">
      <c r="A196" s="50"/>
    </row>
    <row r="197" spans="1:1" x14ac:dyDescent="0.3">
      <c r="A197" s="50"/>
    </row>
    <row r="198" spans="1:1" x14ac:dyDescent="0.3">
      <c r="A198" s="50"/>
    </row>
    <row r="199" spans="1:1" x14ac:dyDescent="0.3">
      <c r="A199" s="50"/>
    </row>
    <row r="200" spans="1:1" x14ac:dyDescent="0.3">
      <c r="A200" s="50"/>
    </row>
    <row r="201" spans="1:1" x14ac:dyDescent="0.3">
      <c r="A201" s="50"/>
    </row>
  </sheetData>
  <mergeCells count="1">
    <mergeCell ref="A3:D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B1:O51"/>
  <sheetViews>
    <sheetView workbookViewId="0">
      <selection activeCell="L8" sqref="L8"/>
    </sheetView>
  </sheetViews>
  <sheetFormatPr defaultRowHeight="14.4" x14ac:dyDescent="0.3"/>
  <cols>
    <col min="1" max="1" width="3.88671875" customWidth="1"/>
    <col min="2" max="2" width="7.88671875" customWidth="1"/>
    <col min="3" max="3" width="7.109375" customWidth="1"/>
    <col min="4" max="4" width="11.33203125" customWidth="1"/>
    <col min="5" max="5" width="12.109375" customWidth="1"/>
    <col min="6" max="6" width="11.44140625" customWidth="1"/>
    <col min="7" max="7" width="12" bestFit="1" customWidth="1"/>
    <col min="8" max="8" width="10.33203125" customWidth="1"/>
    <col min="9" max="9" width="13.88671875" customWidth="1"/>
    <col min="12" max="12" width="14.21875" customWidth="1"/>
  </cols>
  <sheetData>
    <row r="1" spans="2:15" ht="15" thickBot="1" x14ac:dyDescent="0.35"/>
    <row r="2" spans="2:15" ht="15.6" x14ac:dyDescent="0.3">
      <c r="B2" s="20" t="s">
        <v>90</v>
      </c>
      <c r="C2" s="21"/>
      <c r="D2" s="21"/>
      <c r="E2" s="21"/>
      <c r="F2" s="21"/>
      <c r="G2" s="21"/>
      <c r="H2" s="21"/>
      <c r="I2" s="128"/>
      <c r="J2" s="129"/>
      <c r="K2" s="38">
        <v>9</v>
      </c>
      <c r="L2" s="1" t="s">
        <v>104</v>
      </c>
      <c r="N2" s="143" cm="1">
        <f t="array" ref="N2">[1]!Vlookup_DK_Cot1_Cot2_CotKQ(L2&amp;K2,'Du Lieu'!I3:I9,'Du Lieu'!J3:J9,'Du Lieu'!H3:H9)</f>
        <v>1</v>
      </c>
      <c r="O2" s="1" t="s">
        <v>84</v>
      </c>
    </row>
    <row r="3" spans="2:15" ht="15.6" x14ac:dyDescent="0.3">
      <c r="B3" s="22" t="s">
        <v>91</v>
      </c>
      <c r="C3" s="1"/>
      <c r="D3" s="1"/>
      <c r="E3" s="1"/>
      <c r="F3" s="1"/>
      <c r="G3" s="1"/>
      <c r="H3" s="1"/>
      <c r="I3" s="116"/>
      <c r="J3" s="119"/>
    </row>
    <row r="4" spans="2:15" ht="15.6" x14ac:dyDescent="0.3">
      <c r="B4" s="24"/>
      <c r="C4" s="1"/>
      <c r="D4" s="1"/>
      <c r="E4" s="1"/>
      <c r="F4" s="1"/>
      <c r="G4" s="1"/>
      <c r="H4" s="1"/>
      <c r="I4" s="116"/>
      <c r="J4" s="119"/>
    </row>
    <row r="5" spans="2:15" ht="15.6" x14ac:dyDescent="0.3">
      <c r="B5" s="24"/>
      <c r="C5" s="1"/>
      <c r="D5" s="1"/>
      <c r="E5" s="1"/>
      <c r="F5" s="1"/>
      <c r="G5" s="1"/>
      <c r="H5" s="73"/>
      <c r="I5" s="116"/>
      <c r="J5" s="119"/>
      <c r="L5" s="1"/>
    </row>
    <row r="6" spans="2:15" ht="17.399999999999999" x14ac:dyDescent="0.3">
      <c r="B6" s="24"/>
      <c r="C6" s="1"/>
      <c r="D6" s="1"/>
      <c r="E6" s="2"/>
      <c r="F6" s="2" t="s">
        <v>2</v>
      </c>
      <c r="G6" s="1"/>
      <c r="H6" s="73"/>
      <c r="I6" s="116"/>
      <c r="J6" s="119"/>
      <c r="K6" s="145"/>
      <c r="L6" s="1"/>
    </row>
    <row r="7" spans="2:15" ht="15.6" x14ac:dyDescent="0.3">
      <c r="B7" s="24"/>
      <c r="C7" s="1"/>
      <c r="D7" s="1"/>
      <c r="E7" s="127" t="s">
        <v>86</v>
      </c>
      <c r="F7" s="116"/>
      <c r="G7" s="116"/>
      <c r="H7" s="73"/>
      <c r="I7" s="116"/>
      <c r="J7" s="119"/>
      <c r="K7" s="1"/>
      <c r="L7" s="1"/>
    </row>
    <row r="8" spans="2:15" ht="15.6" x14ac:dyDescent="0.3">
      <c r="B8" s="24"/>
      <c r="C8" s="1"/>
      <c r="D8" s="1"/>
      <c r="E8" s="17"/>
      <c r="F8" s="17"/>
      <c r="G8" s="1"/>
      <c r="H8" s="121"/>
      <c r="I8" s="121"/>
      <c r="J8" s="122"/>
      <c r="K8" s="1"/>
      <c r="L8" s="1"/>
    </row>
    <row r="9" spans="2:15" ht="15.6" x14ac:dyDescent="0.3">
      <c r="B9" s="24" t="s">
        <v>6</v>
      </c>
      <c r="C9" s="1"/>
      <c r="D9" s="123" t="str">
        <f>IF(TYPE(TempvtvThuchi1!C9)=16,"",TempvtvThuchi1!C9)</f>
        <v>Bùi Văn Thương</v>
      </c>
      <c r="E9" s="124"/>
      <c r="F9" s="124"/>
      <c r="G9" s="124"/>
      <c r="H9" s="121"/>
      <c r="I9" s="121"/>
      <c r="J9" s="122"/>
      <c r="K9" s="1"/>
      <c r="L9" s="1"/>
    </row>
    <row r="10" spans="2:15" ht="15.6" x14ac:dyDescent="0.3">
      <c r="B10" s="24" t="s">
        <v>26</v>
      </c>
      <c r="C10" s="1"/>
      <c r="D10" s="35" t="str">
        <f>IF(TYPE(TempvtvThuchi1!C10)=16,"",TempvtvThuchi1!C10)</f>
        <v>Lớp Chồi 1</v>
      </c>
      <c r="E10" s="1"/>
      <c r="F10" s="1"/>
      <c r="G10" s="1"/>
      <c r="H10" s="73"/>
      <c r="I10" s="73"/>
      <c r="J10" s="74"/>
      <c r="K10" s="1"/>
      <c r="L10" s="1"/>
    </row>
    <row r="11" spans="2:15" ht="15.6" x14ac:dyDescent="0.3">
      <c r="B11" s="24" t="s">
        <v>28</v>
      </c>
      <c r="C11" s="1"/>
      <c r="D11" s="66" t="str">
        <f>IF(TYPE(TempvtvThuchi1!C11)=16,"",TempvtvThuchi1!C11)</f>
        <v>Lý Nhân, Hà Nam</v>
      </c>
      <c r="E11" s="1"/>
      <c r="F11" s="1"/>
      <c r="G11" s="1"/>
      <c r="H11" s="30"/>
      <c r="I11" s="75"/>
      <c r="J11" s="31"/>
      <c r="K11" s="1"/>
      <c r="L11" s="1"/>
    </row>
    <row r="12" spans="2:15" ht="15.6" x14ac:dyDescent="0.3">
      <c r="B12" s="24" t="s">
        <v>3</v>
      </c>
      <c r="C12" s="1"/>
      <c r="D12" s="117" t="s">
        <v>88</v>
      </c>
      <c r="E12" s="117"/>
      <c r="F12" s="117"/>
      <c r="G12" s="117"/>
      <c r="H12" s="117"/>
      <c r="I12" s="117"/>
      <c r="J12" s="126"/>
      <c r="K12" s="1"/>
      <c r="L12" s="1"/>
    </row>
    <row r="13" spans="2:15" ht="45" customHeight="1" x14ac:dyDescent="0.3">
      <c r="B13" s="110" t="s">
        <v>21</v>
      </c>
      <c r="C13" s="111"/>
      <c r="D13" s="18" t="s">
        <v>29</v>
      </c>
      <c r="E13" s="18" t="s">
        <v>20</v>
      </c>
      <c r="F13" s="18" t="s">
        <v>22</v>
      </c>
      <c r="G13" s="18" t="s">
        <v>37</v>
      </c>
      <c r="H13" s="18" t="s">
        <v>23</v>
      </c>
      <c r="I13" s="18" t="s">
        <v>24</v>
      </c>
      <c r="J13" s="25" t="s">
        <v>25</v>
      </c>
      <c r="K13" s="1"/>
      <c r="L13" s="1"/>
    </row>
    <row r="14" spans="2:15" ht="55.5" customHeight="1" x14ac:dyDescent="0.3">
      <c r="B14" s="112" t="str">
        <f>IF(TYPE(TempvtvThuchi1!C13)=16,"",TempvtvThuchi1!C13)</f>
        <v>Thu học phí và tiền ăn tháng 8 ( Lớp Chồi 1)</v>
      </c>
      <c r="C14" s="111"/>
      <c r="D14" s="34">
        <f>IF(TYPE(TempvtvThuchi1!C16)=16,"",TempvtvThuchi1!C16)</f>
        <v>200000</v>
      </c>
      <c r="E14" s="34">
        <f>IF(TYPE(TempvtvThuchi1!C17)=16,"",TempvtvThuchi1!C17)</f>
        <v>3300000</v>
      </c>
      <c r="F14" s="34">
        <f>IF(TYPE(TempvtvThuchi1!C18)=16,"",TempvtvThuchi1!C18)</f>
        <v>120000</v>
      </c>
      <c r="G14" s="34">
        <f>IF(TYPE(TempvtvThuchi1!C19)=16,"",TempvtvThuchi1!C19)</f>
        <v>10</v>
      </c>
      <c r="H14" s="34">
        <f>IF(TYPE(TempvtvThuchi1!C20)=16,"",TempvtvThuchi1!C20)</f>
        <v>330000</v>
      </c>
      <c r="I14" s="39">
        <f>IF(TYPE(TempvtvThuchi1!C21)=16,"",TempvtvThuchi1!C21)</f>
        <v>3290000</v>
      </c>
      <c r="J14" s="76"/>
      <c r="K14" s="1"/>
      <c r="L14" s="1"/>
    </row>
    <row r="15" spans="2:15" ht="7.5" customHeight="1" x14ac:dyDescent="0.3">
      <c r="B15" s="24"/>
      <c r="C15" s="1"/>
      <c r="D15" s="1"/>
      <c r="E15" s="1"/>
      <c r="F15" s="1"/>
      <c r="G15" s="1"/>
      <c r="H15" s="1"/>
      <c r="I15" s="1"/>
      <c r="J15" s="23"/>
      <c r="K15" s="17"/>
      <c r="L15" s="1"/>
    </row>
    <row r="16" spans="2:15" ht="16.2" x14ac:dyDescent="0.35">
      <c r="B16" s="24" t="s">
        <v>4</v>
      </c>
      <c r="C16" s="1"/>
      <c r="D16" s="95" t="s">
        <v>87</v>
      </c>
      <c r="E16" s="1"/>
      <c r="F16" s="1"/>
      <c r="G16" s="1"/>
      <c r="H16" s="1"/>
      <c r="I16" s="1"/>
      <c r="J16" s="23"/>
      <c r="K16" s="1"/>
      <c r="L16" s="1"/>
    </row>
    <row r="17" spans="2:12" ht="11.25" customHeight="1" x14ac:dyDescent="0.3">
      <c r="B17" s="24"/>
      <c r="C17" s="1"/>
      <c r="D17" s="1"/>
      <c r="E17" s="1"/>
      <c r="F17" s="1"/>
      <c r="G17" s="1"/>
      <c r="H17" s="1"/>
      <c r="I17" s="1"/>
      <c r="J17" s="23"/>
      <c r="K17" s="1"/>
      <c r="L17" s="1"/>
    </row>
    <row r="18" spans="2:12" ht="15.6" x14ac:dyDescent="0.3">
      <c r="B18" s="24"/>
      <c r="C18" s="1"/>
      <c r="D18" s="1"/>
      <c r="E18" s="1"/>
      <c r="F18" s="1"/>
      <c r="G18" s="1"/>
      <c r="H18" s="116" t="str">
        <f>IF(TYPE(E7)=16,"",E7)</f>
        <v>Ngày 24 tháng 09 năm 2024</v>
      </c>
      <c r="I18" s="116"/>
      <c r="J18" s="119"/>
      <c r="K18" s="1"/>
      <c r="L18" s="1"/>
    </row>
    <row r="19" spans="2:12" ht="15.6" x14ac:dyDescent="0.3">
      <c r="B19" s="120" t="s">
        <v>27</v>
      </c>
      <c r="C19" s="113"/>
      <c r="D19" s="113"/>
      <c r="E19" s="1"/>
      <c r="F19" s="1"/>
      <c r="G19" s="1"/>
      <c r="H19" s="113" t="s">
        <v>5</v>
      </c>
      <c r="I19" s="113"/>
      <c r="J19" s="114"/>
      <c r="K19" s="1"/>
      <c r="L19" s="1"/>
    </row>
    <row r="20" spans="2:12" ht="15.6" x14ac:dyDescent="0.3">
      <c r="B20" s="24"/>
      <c r="C20" s="1"/>
      <c r="D20" s="1"/>
      <c r="E20" s="1"/>
      <c r="F20" s="1"/>
      <c r="G20" s="1"/>
      <c r="H20" s="26"/>
      <c r="I20" s="1"/>
      <c r="J20" s="23"/>
      <c r="K20" s="1"/>
      <c r="L20" s="1"/>
    </row>
    <row r="21" spans="2:12" ht="11.25" customHeight="1" x14ac:dyDescent="0.3">
      <c r="B21" s="24"/>
      <c r="C21" s="1"/>
      <c r="D21" s="1"/>
      <c r="E21" s="1"/>
      <c r="F21" s="1"/>
      <c r="G21" s="1"/>
      <c r="H21" s="1"/>
      <c r="I21" s="1"/>
      <c r="J21" s="23"/>
      <c r="K21" s="1"/>
      <c r="L21" s="1"/>
    </row>
    <row r="22" spans="2:12" ht="9.75" customHeight="1" x14ac:dyDescent="0.3">
      <c r="B22" s="24"/>
      <c r="C22" s="1"/>
      <c r="D22" s="1"/>
      <c r="E22" s="1"/>
      <c r="F22" s="1"/>
      <c r="G22" s="1"/>
      <c r="H22" s="1"/>
      <c r="I22" s="1"/>
      <c r="J22" s="23"/>
      <c r="K22" s="1"/>
      <c r="L22" s="1"/>
    </row>
    <row r="23" spans="2:12" ht="10.199999999999999" customHeight="1" x14ac:dyDescent="0.3">
      <c r="B23" s="27"/>
      <c r="C23" s="1"/>
      <c r="D23" s="1"/>
      <c r="E23" s="1"/>
      <c r="F23" s="1"/>
      <c r="G23" s="1"/>
      <c r="H23" s="1"/>
      <c r="I23" s="1"/>
      <c r="J23" s="23"/>
      <c r="K23" s="1"/>
      <c r="L23" s="1"/>
    </row>
    <row r="24" spans="2:12" ht="11.25" customHeight="1" x14ac:dyDescent="0.3">
      <c r="B24" s="27"/>
      <c r="C24" s="1"/>
      <c r="D24" s="1"/>
      <c r="E24" s="1"/>
      <c r="F24" s="1"/>
      <c r="G24" s="1"/>
      <c r="H24" s="1"/>
      <c r="I24" s="1"/>
      <c r="J24" s="23"/>
      <c r="K24" s="1"/>
      <c r="L24" s="1"/>
    </row>
    <row r="25" spans="2:12" ht="7.8" customHeight="1" thickBot="1" x14ac:dyDescent="0.35">
      <c r="B25" s="24"/>
      <c r="C25" s="1"/>
      <c r="D25" s="1"/>
      <c r="E25" s="1"/>
      <c r="F25" s="1"/>
      <c r="G25" s="1"/>
      <c r="H25" s="1"/>
      <c r="I25" s="1"/>
      <c r="J25" s="23"/>
      <c r="K25" s="1"/>
      <c r="L25" s="1"/>
    </row>
    <row r="26" spans="2:12" ht="21.6" customHeight="1" x14ac:dyDescent="0.3">
      <c r="B26" s="20" t="s">
        <v>0</v>
      </c>
      <c r="C26" s="21"/>
      <c r="D26" s="21"/>
      <c r="E26" s="21"/>
      <c r="F26" s="21"/>
      <c r="G26" s="21"/>
      <c r="H26" s="21"/>
      <c r="I26" s="130"/>
      <c r="J26" s="129"/>
    </row>
    <row r="27" spans="2:12" ht="15.6" x14ac:dyDescent="0.3">
      <c r="B27" s="22" t="s">
        <v>1</v>
      </c>
      <c r="C27" s="1"/>
      <c r="D27" s="1"/>
      <c r="E27" s="1"/>
      <c r="F27" s="1"/>
      <c r="G27" s="1"/>
      <c r="H27" s="1"/>
      <c r="I27" s="116"/>
      <c r="J27" s="119"/>
    </row>
    <row r="28" spans="2:12" ht="15.6" x14ac:dyDescent="0.3">
      <c r="B28" s="24"/>
      <c r="C28" s="1"/>
      <c r="D28" s="1"/>
      <c r="E28" s="1"/>
      <c r="F28" s="1"/>
      <c r="G28" s="1"/>
      <c r="H28" s="73"/>
      <c r="I28" s="116"/>
      <c r="J28" s="119"/>
    </row>
    <row r="29" spans="2:12" ht="11.4" customHeight="1" x14ac:dyDescent="0.3">
      <c r="B29" s="24"/>
      <c r="C29" s="1"/>
      <c r="D29" s="1"/>
      <c r="E29" s="1"/>
      <c r="F29" s="1"/>
      <c r="G29" s="1"/>
      <c r="H29" s="73"/>
      <c r="I29" s="116"/>
      <c r="J29" s="119"/>
    </row>
    <row r="30" spans="2:12" ht="17.399999999999999" x14ac:dyDescent="0.3">
      <c r="B30" s="24"/>
      <c r="C30" s="1"/>
      <c r="D30" s="1"/>
      <c r="E30" s="2"/>
      <c r="F30" s="2" t="s">
        <v>2</v>
      </c>
      <c r="G30" s="1"/>
      <c r="H30" s="73"/>
      <c r="I30" s="116"/>
      <c r="J30" s="119"/>
    </row>
    <row r="31" spans="2:12" ht="15.6" x14ac:dyDescent="0.3">
      <c r="B31" s="24"/>
      <c r="C31" s="1"/>
      <c r="D31" s="1"/>
      <c r="E31" s="17"/>
      <c r="F31" s="17" t="str">
        <f>E7</f>
        <v>Ngày 24 tháng 09 năm 2024</v>
      </c>
      <c r="G31" s="1"/>
      <c r="H31" s="73"/>
      <c r="I31" s="116"/>
      <c r="J31" s="119"/>
    </row>
    <row r="32" spans="2:12" ht="15.6" x14ac:dyDescent="0.3">
      <c r="B32" s="24"/>
      <c r="C32" s="1"/>
      <c r="D32" s="1"/>
      <c r="E32" s="17"/>
      <c r="F32" s="17"/>
      <c r="G32" s="1"/>
      <c r="H32" s="121"/>
      <c r="I32" s="121"/>
      <c r="J32" s="122"/>
    </row>
    <row r="33" spans="2:10" ht="15.6" x14ac:dyDescent="0.3">
      <c r="B33" s="24" t="s">
        <v>6</v>
      </c>
      <c r="C33" s="1"/>
      <c r="D33" s="125" t="str">
        <f>D9</f>
        <v>Bùi Văn Thương</v>
      </c>
      <c r="E33" s="116"/>
      <c r="F33" s="116"/>
      <c r="G33" s="116"/>
      <c r="H33" s="121"/>
      <c r="I33" s="121"/>
      <c r="J33" s="122"/>
    </row>
    <row r="34" spans="2:10" ht="15.6" x14ac:dyDescent="0.3">
      <c r="B34" s="24" t="s">
        <v>26</v>
      </c>
      <c r="C34" s="1"/>
      <c r="D34" s="115" t="str">
        <f>D10</f>
        <v>Lớp Chồi 1</v>
      </c>
      <c r="E34" s="116"/>
      <c r="F34" s="116"/>
      <c r="G34" s="1"/>
      <c r="H34" s="73"/>
      <c r="I34" s="73"/>
      <c r="J34" s="74"/>
    </row>
    <row r="35" spans="2:10" ht="15.6" x14ac:dyDescent="0.3">
      <c r="B35" s="24" t="s">
        <v>28</v>
      </c>
      <c r="C35" s="1"/>
      <c r="D35" s="67"/>
      <c r="E35" s="68" t="str">
        <f>D11</f>
        <v>Lý Nhân, Hà Nam</v>
      </c>
      <c r="F35" s="17"/>
      <c r="G35" s="1"/>
      <c r="H35" s="30"/>
      <c r="I35" s="30"/>
      <c r="J35" s="31"/>
    </row>
    <row r="36" spans="2:10" ht="15.6" x14ac:dyDescent="0.3">
      <c r="B36" s="24" t="s">
        <v>3</v>
      </c>
      <c r="C36" s="1"/>
      <c r="D36" s="117" t="str">
        <f>D12</f>
        <v xml:space="preserve">Phieu thu cua be Phan Nha Phuong </v>
      </c>
      <c r="E36" s="118"/>
      <c r="F36" s="118"/>
      <c r="G36" s="118"/>
      <c r="H36" s="118"/>
      <c r="I36" s="1"/>
      <c r="J36" s="23"/>
    </row>
    <row r="37" spans="2:10" ht="44.25" customHeight="1" x14ac:dyDescent="0.3">
      <c r="B37" s="110" t="s">
        <v>21</v>
      </c>
      <c r="C37" s="111"/>
      <c r="D37" s="18" t="s">
        <v>29</v>
      </c>
      <c r="E37" s="18" t="s">
        <v>20</v>
      </c>
      <c r="F37" s="18" t="s">
        <v>22</v>
      </c>
      <c r="G37" s="18" t="s">
        <v>37</v>
      </c>
      <c r="H37" s="18" t="s">
        <v>23</v>
      </c>
      <c r="I37" s="18" t="s">
        <v>24</v>
      </c>
      <c r="J37" s="25" t="s">
        <v>25</v>
      </c>
    </row>
    <row r="38" spans="2:10" s="72" customFormat="1" ht="51.75" customHeight="1" x14ac:dyDescent="0.3">
      <c r="B38" s="112" t="str">
        <f>B14</f>
        <v>Thu học phí và tiền ăn tháng 8 ( Lớp Chồi 1)</v>
      </c>
      <c r="C38" s="111"/>
      <c r="D38" s="69">
        <f t="shared" ref="D38:I38" si="0">D14</f>
        <v>200000</v>
      </c>
      <c r="E38" s="69">
        <f t="shared" si="0"/>
        <v>3300000</v>
      </c>
      <c r="F38" s="69">
        <f t="shared" si="0"/>
        <v>120000</v>
      </c>
      <c r="G38" s="69">
        <f t="shared" si="0"/>
        <v>10</v>
      </c>
      <c r="H38" s="69">
        <f t="shared" si="0"/>
        <v>330000</v>
      </c>
      <c r="I38" s="70">
        <f t="shared" si="0"/>
        <v>3290000</v>
      </c>
      <c r="J38" s="71"/>
    </row>
    <row r="39" spans="2:10" ht="8.25" customHeight="1" x14ac:dyDescent="0.3">
      <c r="B39" s="24"/>
      <c r="C39" s="1"/>
      <c r="D39" s="1"/>
      <c r="E39" s="1"/>
      <c r="F39" s="1"/>
      <c r="G39" s="1"/>
      <c r="H39" s="1"/>
      <c r="I39" s="1"/>
      <c r="J39" s="23"/>
    </row>
    <row r="40" spans="2:10" ht="16.2" x14ac:dyDescent="0.35">
      <c r="B40" s="24" t="s">
        <v>4</v>
      </c>
      <c r="C40" s="1"/>
      <c r="D40" s="95" t="str">
        <f>D16</f>
        <v>Ba triệu bảy trăm tám mươi tám nghìn đồng</v>
      </c>
      <c r="E40" s="1"/>
      <c r="F40" s="1"/>
      <c r="G40" s="1"/>
      <c r="H40" s="1"/>
      <c r="I40" s="1"/>
      <c r="J40" s="23"/>
    </row>
    <row r="41" spans="2:10" ht="6" customHeight="1" x14ac:dyDescent="0.3">
      <c r="B41" s="24"/>
      <c r="C41" s="1"/>
      <c r="D41" s="1"/>
      <c r="E41" s="1"/>
      <c r="F41" s="1"/>
      <c r="G41" s="1"/>
      <c r="H41" s="1"/>
      <c r="I41" s="1"/>
      <c r="J41" s="23"/>
    </row>
    <row r="42" spans="2:10" ht="15.6" x14ac:dyDescent="0.3">
      <c r="B42" s="24"/>
      <c r="C42" s="1"/>
      <c r="D42" s="1"/>
      <c r="E42" s="1"/>
      <c r="F42" s="1"/>
      <c r="G42" s="1"/>
      <c r="H42" s="116" t="str">
        <f>F31</f>
        <v>Ngày 24 tháng 09 năm 2024</v>
      </c>
      <c r="I42" s="116"/>
      <c r="J42" s="119"/>
    </row>
    <row r="43" spans="2:10" ht="15.6" x14ac:dyDescent="0.3">
      <c r="B43" s="120" t="s">
        <v>27</v>
      </c>
      <c r="C43" s="113"/>
      <c r="D43" s="113"/>
      <c r="E43" s="1"/>
      <c r="F43" s="1"/>
      <c r="G43" s="1"/>
      <c r="H43" s="113" t="s">
        <v>5</v>
      </c>
      <c r="I43" s="113"/>
      <c r="J43" s="114"/>
    </row>
    <row r="44" spans="2:10" ht="15.6" x14ac:dyDescent="0.3">
      <c r="B44" s="24"/>
      <c r="C44" s="1"/>
      <c r="D44" s="1"/>
      <c r="E44" s="1"/>
      <c r="F44" s="1"/>
      <c r="G44" s="1"/>
      <c r="H44" s="26"/>
      <c r="I44" s="1"/>
      <c r="J44" s="23"/>
    </row>
    <row r="45" spans="2:10" ht="15.6" x14ac:dyDescent="0.3">
      <c r="B45" s="24"/>
      <c r="C45" s="1"/>
      <c r="D45" s="1"/>
      <c r="E45" s="1"/>
      <c r="F45" s="1"/>
      <c r="G45" s="1"/>
      <c r="H45" s="1"/>
      <c r="I45" s="1"/>
      <c r="J45" s="23"/>
    </row>
    <row r="46" spans="2:10" ht="15.6" x14ac:dyDescent="0.3">
      <c r="B46" s="24"/>
      <c r="C46" s="1"/>
      <c r="D46" s="1"/>
      <c r="E46" s="1"/>
      <c r="F46" s="1"/>
      <c r="G46" s="1"/>
      <c r="H46" s="1"/>
      <c r="I46" s="1"/>
      <c r="J46" s="23"/>
    </row>
    <row r="47" spans="2:10" ht="11.4" customHeight="1" x14ac:dyDescent="0.3">
      <c r="B47" s="24"/>
      <c r="C47" s="1"/>
      <c r="D47" s="1"/>
      <c r="E47" s="1"/>
      <c r="F47" s="1"/>
      <c r="G47" s="1"/>
      <c r="H47" s="1"/>
      <c r="I47" s="1"/>
      <c r="J47" s="23"/>
    </row>
    <row r="48" spans="2:10" ht="16.2" thickBot="1" x14ac:dyDescent="0.35">
      <c r="B48" s="29"/>
      <c r="C48" s="19"/>
      <c r="D48" s="19"/>
      <c r="E48" s="19"/>
      <c r="F48" s="19"/>
      <c r="G48" s="19"/>
      <c r="H48" s="19"/>
      <c r="I48" s="19"/>
      <c r="J48" s="28"/>
    </row>
    <row r="49" spans="2:10" ht="15.6" x14ac:dyDescent="0.3">
      <c r="B49" s="3"/>
      <c r="C49" s="1"/>
      <c r="D49" s="1"/>
      <c r="E49" s="1"/>
      <c r="F49" s="1"/>
      <c r="G49" s="1"/>
      <c r="H49" s="1"/>
      <c r="I49" s="1"/>
      <c r="J49" s="1"/>
    </row>
    <row r="50" spans="2:10" ht="15.6" x14ac:dyDescent="0.3">
      <c r="B50" s="1"/>
      <c r="C50" s="1"/>
      <c r="D50" s="1"/>
      <c r="E50" s="1"/>
      <c r="F50" s="1"/>
      <c r="G50" s="1"/>
      <c r="H50" s="1"/>
      <c r="I50" s="1"/>
      <c r="J50" s="1"/>
    </row>
    <row r="51" spans="2:10" ht="15.6" x14ac:dyDescent="0.3">
      <c r="B51" s="1"/>
      <c r="C51" s="1"/>
      <c r="D51" s="1"/>
      <c r="E51" s="1"/>
      <c r="F51" s="1"/>
      <c r="G51" s="1"/>
      <c r="H51" s="1"/>
      <c r="I51" s="1"/>
      <c r="J51" s="1"/>
    </row>
  </sheetData>
  <mergeCells count="22">
    <mergeCell ref="E7:G7"/>
    <mergeCell ref="I2:J7"/>
    <mergeCell ref="H8:J8"/>
    <mergeCell ref="H9:J9"/>
    <mergeCell ref="I26:J31"/>
    <mergeCell ref="H32:J32"/>
    <mergeCell ref="H33:J33"/>
    <mergeCell ref="D9:G9"/>
    <mergeCell ref="B13:C13"/>
    <mergeCell ref="B14:C14"/>
    <mergeCell ref="H19:J19"/>
    <mergeCell ref="D33:G33"/>
    <mergeCell ref="D12:J12"/>
    <mergeCell ref="H18:J18"/>
    <mergeCell ref="B19:D19"/>
    <mergeCell ref="B37:C37"/>
    <mergeCell ref="B38:C38"/>
    <mergeCell ref="H43:J43"/>
    <mergeCell ref="D34:F34"/>
    <mergeCell ref="D36:H36"/>
    <mergeCell ref="H42:J42"/>
    <mergeCell ref="B43:D43"/>
  </mergeCells>
  <printOptions horizontalCentered="1"/>
  <pageMargins left="0.52" right="0" top="0.13" bottom="0.15748031496062992" header="0.39370078740157483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M48"/>
  <sheetViews>
    <sheetView workbookViewId="0">
      <selection activeCell="M6" sqref="M6"/>
    </sheetView>
  </sheetViews>
  <sheetFormatPr defaultRowHeight="14.4" x14ac:dyDescent="0.3"/>
  <cols>
    <col min="1" max="1" width="3.88671875" customWidth="1"/>
    <col min="2" max="2" width="7.88671875" customWidth="1"/>
    <col min="3" max="3" width="7.109375" customWidth="1"/>
    <col min="4" max="4" width="11.33203125" customWidth="1"/>
    <col min="5" max="5" width="12.109375" customWidth="1"/>
    <col min="6" max="6" width="11.44140625" customWidth="1"/>
    <col min="7" max="7" width="12" bestFit="1" customWidth="1"/>
    <col min="8" max="8" width="10.33203125" customWidth="1"/>
    <col min="9" max="9" width="13.88671875" customWidth="1"/>
    <col min="11" max="11" width="9.44140625" bestFit="1" customWidth="1"/>
    <col min="12" max="12" width="16.88671875" customWidth="1"/>
  </cols>
  <sheetData>
    <row r="1" spans="2:13" ht="16.2" thickBot="1" x14ac:dyDescent="0.35">
      <c r="M1" s="1" t="s">
        <v>84</v>
      </c>
    </row>
    <row r="2" spans="2:13" ht="15.6" x14ac:dyDescent="0.3">
      <c r="B2" s="20" t="s">
        <v>90</v>
      </c>
      <c r="C2" s="21"/>
      <c r="D2" s="21"/>
      <c r="E2" s="21"/>
      <c r="F2" s="21"/>
      <c r="G2" s="21"/>
      <c r="H2" s="21"/>
      <c r="I2" s="77"/>
      <c r="J2" s="78"/>
      <c r="K2" s="38">
        <v>1</v>
      </c>
      <c r="L2" s="1" t="s">
        <v>105</v>
      </c>
      <c r="M2" s="143" cm="1">
        <f t="array" ref="M2">[1]!Vlookup_DK_Cot1_Cot2_CotKQ(L2&amp;K2,'Du Lieu'!I3:I9,'Du Lieu'!J3:J9,'Du Lieu'!H3:H9)</f>
        <v>3</v>
      </c>
    </row>
    <row r="3" spans="2:13" ht="15.6" x14ac:dyDescent="0.3">
      <c r="B3" s="22" t="s">
        <v>91</v>
      </c>
      <c r="C3" s="1"/>
      <c r="D3" s="1"/>
      <c r="E3" s="1"/>
      <c r="F3" s="1"/>
      <c r="G3" s="1"/>
      <c r="H3" s="1"/>
      <c r="I3" s="1"/>
      <c r="J3" s="23"/>
      <c r="K3" s="1"/>
    </row>
    <row r="4" spans="2:13" ht="15.6" x14ac:dyDescent="0.3">
      <c r="B4" s="24"/>
      <c r="C4" s="1"/>
      <c r="D4" s="1"/>
      <c r="E4" s="1"/>
      <c r="F4" s="1"/>
      <c r="G4" s="1"/>
      <c r="H4" s="1"/>
      <c r="I4" s="1"/>
      <c r="J4" s="23"/>
    </row>
    <row r="5" spans="2:13" ht="15.6" x14ac:dyDescent="0.3">
      <c r="B5" s="24"/>
      <c r="C5" s="1"/>
      <c r="D5" s="1"/>
      <c r="E5" s="1"/>
      <c r="F5" s="1"/>
      <c r="G5" s="1"/>
      <c r="H5" s="73"/>
      <c r="I5" s="1"/>
      <c r="J5" s="23"/>
      <c r="K5" s="1"/>
      <c r="L5" s="1"/>
    </row>
    <row r="6" spans="2:13" ht="17.399999999999999" x14ac:dyDescent="0.3">
      <c r="B6" s="24"/>
      <c r="C6" s="1"/>
      <c r="D6" s="1"/>
      <c r="E6" s="2"/>
      <c r="F6" s="2" t="s">
        <v>78</v>
      </c>
      <c r="G6" s="1"/>
      <c r="H6" s="73"/>
      <c r="I6" s="1"/>
      <c r="J6" s="23"/>
      <c r="K6" s="103"/>
      <c r="L6" s="1"/>
    </row>
    <row r="7" spans="2:13" ht="15.6" x14ac:dyDescent="0.3">
      <c r="B7" s="24"/>
      <c r="C7" s="1"/>
      <c r="D7" s="1"/>
      <c r="E7" s="127" t="s">
        <v>86</v>
      </c>
      <c r="F7" s="116"/>
      <c r="G7" s="116"/>
      <c r="H7" s="73"/>
      <c r="I7" s="1"/>
      <c r="J7" s="23"/>
      <c r="K7" s="1"/>
      <c r="L7" s="1"/>
    </row>
    <row r="8" spans="2:13" ht="15.6" x14ac:dyDescent="0.3">
      <c r="B8" s="24"/>
      <c r="C8" s="1"/>
      <c r="D8" s="1"/>
      <c r="E8" s="17"/>
      <c r="F8" s="17"/>
      <c r="G8" s="1"/>
      <c r="H8" s="121"/>
      <c r="I8" s="121"/>
      <c r="J8" s="122"/>
      <c r="K8" s="1"/>
      <c r="L8" s="1"/>
    </row>
    <row r="9" spans="2:13" ht="20.25" customHeight="1" x14ac:dyDescent="0.3">
      <c r="B9" s="24" t="s">
        <v>6</v>
      </c>
      <c r="C9" s="1"/>
      <c r="D9" s="123" t="str">
        <f>IF(TYPE(TempvtvThuchi2!C9)=16,"",TempvtvThuchi2!C9)</f>
        <v>Vũ Thị Thu Hương</v>
      </c>
      <c r="E9" s="124"/>
      <c r="F9" s="124"/>
      <c r="G9" s="124"/>
      <c r="H9" s="121"/>
      <c r="I9" s="121"/>
      <c r="J9" s="122"/>
      <c r="K9" s="1"/>
      <c r="L9" s="1"/>
    </row>
    <row r="10" spans="2:13" ht="20.25" customHeight="1" x14ac:dyDescent="0.3">
      <c r="B10" s="24" t="s">
        <v>26</v>
      </c>
      <c r="C10" s="1"/>
      <c r="D10" s="35" t="str">
        <f>IF(TYPE(TempvtvThuchi2!C10)=16,"",TempvtvThuchi2!C10)</f>
        <v>Lớp Chồi 2</v>
      </c>
      <c r="E10" s="1"/>
      <c r="F10" s="1"/>
      <c r="G10" s="1"/>
      <c r="H10" s="73"/>
      <c r="I10" s="73"/>
      <c r="J10" s="74"/>
      <c r="K10" s="1"/>
      <c r="L10" s="1"/>
    </row>
    <row r="11" spans="2:13" ht="20.25" customHeight="1" x14ac:dyDescent="0.3">
      <c r="B11" s="24" t="s">
        <v>28</v>
      </c>
      <c r="C11" s="1"/>
      <c r="D11" s="66" t="str">
        <f>IF(TYPE(TempvtvThuchi2!C11)=16,"",TempvtvThuchi2!C11)</f>
        <v>Mai Đình, Ứng Hòa, Hà Tây</v>
      </c>
      <c r="E11" s="1"/>
      <c r="F11" s="1"/>
      <c r="G11" s="1"/>
      <c r="H11" s="30"/>
      <c r="I11" s="75"/>
      <c r="J11" s="31"/>
      <c r="K11" s="1"/>
      <c r="L11" s="1"/>
    </row>
    <row r="12" spans="2:13" ht="20.25" customHeight="1" x14ac:dyDescent="0.3">
      <c r="B12" s="142" t="s">
        <v>81</v>
      </c>
      <c r="C12" s="134"/>
      <c r="D12" s="137" t="str">
        <f>IF(TYPE(TempvtvThuchi2!C13)=16,"",TempvtvThuchi2!C13)</f>
        <v>Chi trả tiền nộp thừa tháng 8</v>
      </c>
      <c r="E12" s="138"/>
      <c r="F12" s="138"/>
      <c r="G12" s="138"/>
      <c r="H12" s="138"/>
      <c r="I12" s="138"/>
      <c r="J12" s="139"/>
      <c r="K12" s="1"/>
      <c r="L12" s="1"/>
    </row>
    <row r="13" spans="2:13" ht="20.25" customHeight="1" x14ac:dyDescent="0.3">
      <c r="B13" s="133" t="s">
        <v>79</v>
      </c>
      <c r="C13" s="134"/>
      <c r="D13" s="135">
        <f>IF(TYPE(TempvtvThuchi2!C22)=16,"",TempvtvThuchi2!C22)</f>
        <v>2000000</v>
      </c>
      <c r="E13" s="135"/>
      <c r="F13" s="135"/>
      <c r="G13" s="135"/>
      <c r="H13" s="135"/>
      <c r="I13" s="135"/>
      <c r="J13" s="136"/>
      <c r="K13" s="1"/>
      <c r="L13" s="1"/>
    </row>
    <row r="14" spans="2:13" ht="16.2" x14ac:dyDescent="0.35">
      <c r="B14" s="24" t="s">
        <v>4</v>
      </c>
      <c r="C14" s="1"/>
      <c r="D14" s="95" t="str" cm="1">
        <f t="array" ref="D14">[1]!vnd_1(D13)</f>
        <v>Hai triệu đồng</v>
      </c>
      <c r="E14" s="1"/>
      <c r="F14" s="1"/>
      <c r="G14" s="1"/>
      <c r="H14" s="1"/>
      <c r="I14" s="1"/>
      <c r="J14" s="23"/>
      <c r="K14" s="1"/>
      <c r="L14" s="1"/>
    </row>
    <row r="15" spans="2:13" ht="15.6" x14ac:dyDescent="0.3">
      <c r="B15" s="24"/>
      <c r="C15" s="1"/>
      <c r="D15" s="1"/>
      <c r="E15" s="1"/>
      <c r="F15" s="1"/>
      <c r="G15" s="1"/>
      <c r="H15" s="1"/>
      <c r="I15" s="1"/>
      <c r="J15" s="23"/>
      <c r="K15" s="1"/>
      <c r="L15" s="1"/>
    </row>
    <row r="16" spans="2:13" ht="15.6" x14ac:dyDescent="0.3">
      <c r="B16" s="24"/>
      <c r="C16" s="1"/>
      <c r="D16" s="1"/>
      <c r="E16" s="1"/>
      <c r="F16" s="1"/>
      <c r="G16" s="131" t="str">
        <f>IF(TYPE(E7)=16,"",E7)</f>
        <v>Ngày 24 tháng 09 năm 2024</v>
      </c>
      <c r="H16" s="131"/>
      <c r="I16" s="131"/>
      <c r="J16" s="132"/>
      <c r="K16" s="1"/>
      <c r="L16" s="1"/>
    </row>
    <row r="17" spans="2:12" ht="15.6" x14ac:dyDescent="0.3">
      <c r="B17" s="120" t="s">
        <v>80</v>
      </c>
      <c r="C17" s="113"/>
      <c r="D17" s="113"/>
      <c r="E17" s="1"/>
      <c r="F17" s="1"/>
      <c r="G17" s="1"/>
      <c r="H17" s="113" t="s">
        <v>5</v>
      </c>
      <c r="I17" s="113"/>
      <c r="J17" s="114"/>
      <c r="K17" s="1"/>
      <c r="L17" s="1"/>
    </row>
    <row r="18" spans="2:12" ht="15.6" x14ac:dyDescent="0.3">
      <c r="B18" s="24"/>
      <c r="C18" s="1"/>
      <c r="D18" s="1"/>
      <c r="E18" s="1"/>
      <c r="F18" s="1"/>
      <c r="G18" s="1"/>
      <c r="H18" s="26"/>
      <c r="I18" s="1"/>
      <c r="J18" s="23"/>
      <c r="K18" s="1"/>
      <c r="L18" s="1"/>
    </row>
    <row r="19" spans="2:12" ht="15.6" x14ac:dyDescent="0.3">
      <c r="B19" s="24"/>
      <c r="C19" s="1"/>
      <c r="D19" s="1"/>
      <c r="E19" s="1"/>
      <c r="F19" s="1"/>
      <c r="G19" s="1"/>
      <c r="H19" s="1"/>
      <c r="I19" s="1"/>
      <c r="J19" s="23"/>
      <c r="K19" s="1"/>
      <c r="L19" s="1"/>
    </row>
    <row r="20" spans="2:12" ht="15.6" x14ac:dyDescent="0.3">
      <c r="B20" s="24"/>
      <c r="C20" s="1"/>
      <c r="D20" s="1"/>
      <c r="E20" s="1"/>
      <c r="F20" s="1"/>
      <c r="G20" s="1"/>
      <c r="H20" s="1"/>
      <c r="I20" s="1"/>
      <c r="J20" s="23"/>
      <c r="K20" s="1"/>
      <c r="L20" s="1"/>
    </row>
    <row r="21" spans="2:12" ht="15.6" x14ac:dyDescent="0.3">
      <c r="B21" s="27"/>
      <c r="C21" s="1"/>
      <c r="D21" s="1"/>
      <c r="E21" s="1"/>
      <c r="F21" s="1"/>
      <c r="G21" s="1"/>
      <c r="H21" s="1"/>
      <c r="I21" s="1"/>
      <c r="J21" s="23"/>
      <c r="K21" s="1"/>
      <c r="L21" s="1"/>
    </row>
    <row r="22" spans="2:12" ht="15.6" x14ac:dyDescent="0.3">
      <c r="B22" s="27"/>
      <c r="C22" s="1"/>
      <c r="D22" s="1"/>
      <c r="E22" s="1"/>
      <c r="F22" s="1"/>
      <c r="G22" s="1"/>
      <c r="H22" s="1"/>
      <c r="I22" s="1"/>
      <c r="J22" s="23"/>
      <c r="K22" s="1"/>
      <c r="L22" s="1"/>
    </row>
    <row r="23" spans="2:12" ht="16.2" thickBot="1" x14ac:dyDescent="0.35">
      <c r="B23" s="24"/>
      <c r="C23" s="1"/>
      <c r="D23" s="1"/>
      <c r="E23" s="1"/>
      <c r="F23" s="1"/>
      <c r="G23" s="1"/>
      <c r="H23" s="1"/>
      <c r="I23" s="1"/>
      <c r="J23" s="23"/>
      <c r="K23" s="1"/>
      <c r="L23" s="1"/>
    </row>
    <row r="24" spans="2:12" ht="24" customHeight="1" x14ac:dyDescent="0.3">
      <c r="B24" s="20" t="s">
        <v>90</v>
      </c>
      <c r="C24" s="21"/>
      <c r="D24" s="21"/>
      <c r="E24" s="21"/>
      <c r="F24" s="21"/>
      <c r="G24" s="21"/>
      <c r="H24" s="21"/>
      <c r="I24" s="21"/>
      <c r="J24" s="78"/>
    </row>
    <row r="25" spans="2:12" ht="15.6" x14ac:dyDescent="0.3">
      <c r="B25" s="22" t="s">
        <v>91</v>
      </c>
      <c r="C25" s="1"/>
      <c r="D25" s="1"/>
      <c r="E25" s="1"/>
      <c r="F25" s="1"/>
      <c r="G25" s="1"/>
      <c r="H25" s="1"/>
      <c r="I25" s="1"/>
      <c r="J25" s="23"/>
    </row>
    <row r="26" spans="2:12" ht="15.6" x14ac:dyDescent="0.3">
      <c r="B26" s="24"/>
      <c r="C26" s="1"/>
      <c r="D26" s="1"/>
      <c r="E26" s="1"/>
      <c r="F26" s="1"/>
      <c r="G26" s="1"/>
      <c r="H26" s="73"/>
      <c r="I26" s="1"/>
      <c r="J26" s="23"/>
    </row>
    <row r="27" spans="2:12" ht="15.6" x14ac:dyDescent="0.3">
      <c r="B27" s="24"/>
      <c r="C27" s="1"/>
      <c r="D27" s="1"/>
      <c r="E27" s="1"/>
      <c r="F27" s="1"/>
      <c r="G27" s="1"/>
      <c r="H27" s="73"/>
      <c r="I27" s="1"/>
      <c r="J27" s="23"/>
    </row>
    <row r="28" spans="2:12" ht="17.399999999999999" x14ac:dyDescent="0.3">
      <c r="B28" s="24"/>
      <c r="C28" s="1"/>
      <c r="D28" s="1"/>
      <c r="E28" s="2"/>
      <c r="F28" s="2" t="s">
        <v>78</v>
      </c>
      <c r="G28" s="1"/>
      <c r="H28" s="73"/>
      <c r="I28" s="1"/>
      <c r="J28" s="23"/>
    </row>
    <row r="29" spans="2:12" ht="15.6" x14ac:dyDescent="0.3">
      <c r="B29" s="24"/>
      <c r="C29" s="1"/>
      <c r="D29" s="1"/>
      <c r="E29" s="17"/>
      <c r="F29" s="17" t="str">
        <f>IF(TYPE(E7)=16,"",E7)</f>
        <v>Ngày 24 tháng 09 năm 2024</v>
      </c>
      <c r="G29" s="1"/>
      <c r="H29" s="73"/>
      <c r="I29" s="1"/>
      <c r="J29" s="23"/>
    </row>
    <row r="30" spans="2:12" ht="15.6" x14ac:dyDescent="0.3">
      <c r="B30" s="24"/>
      <c r="C30" s="1"/>
      <c r="D30" s="1"/>
      <c r="E30" s="17"/>
      <c r="F30" s="17"/>
      <c r="G30" s="1"/>
      <c r="H30" s="79"/>
      <c r="I30" s="79"/>
      <c r="J30" s="80"/>
    </row>
    <row r="31" spans="2:12" ht="19.5" customHeight="1" x14ac:dyDescent="0.3">
      <c r="B31" s="24" t="s">
        <v>6</v>
      </c>
      <c r="C31" s="1"/>
      <c r="D31" s="123" t="str">
        <f>IF(TYPE(D9)=16,"",D9)</f>
        <v>Vũ Thị Thu Hương</v>
      </c>
      <c r="E31" s="124"/>
      <c r="F31" s="124"/>
      <c r="G31" s="124"/>
      <c r="H31" s="90"/>
      <c r="I31" s="90"/>
      <c r="J31" s="91"/>
    </row>
    <row r="32" spans="2:12" ht="19.5" customHeight="1" x14ac:dyDescent="0.3">
      <c r="B32" s="24" t="s">
        <v>26</v>
      </c>
      <c r="C32" s="1"/>
      <c r="D32" s="141" t="str">
        <f>IF(TYPE(D10)=16,"",D10)</f>
        <v>Lớp Chồi 2</v>
      </c>
      <c r="E32" s="124"/>
      <c r="F32" s="124"/>
      <c r="G32" s="92"/>
      <c r="H32" s="93"/>
      <c r="I32" s="93"/>
      <c r="J32" s="94"/>
    </row>
    <row r="33" spans="2:10" ht="19.5" customHeight="1" x14ac:dyDescent="0.3">
      <c r="B33" s="24" t="s">
        <v>28</v>
      </c>
      <c r="C33" s="1"/>
      <c r="D33" s="123" t="str">
        <f>IF(TYPE(D11)=16,"",D11)</f>
        <v>Mai Đình, Ứng Hòa, Hà Tây</v>
      </c>
      <c r="E33" s="123"/>
      <c r="F33" s="123"/>
      <c r="G33" s="123"/>
      <c r="H33" s="123"/>
      <c r="I33" s="123"/>
      <c r="J33" s="140"/>
    </row>
    <row r="34" spans="2:10" ht="19.5" customHeight="1" x14ac:dyDescent="0.3">
      <c r="B34" s="142" t="s">
        <v>81</v>
      </c>
      <c r="C34" s="134"/>
      <c r="D34" s="137" t="str">
        <f>IF(TYPE(D12)=16,"",D12)</f>
        <v>Chi trả tiền nộp thừa tháng 8</v>
      </c>
      <c r="E34" s="138"/>
      <c r="F34" s="138"/>
      <c r="G34" s="138"/>
      <c r="H34" s="138"/>
      <c r="I34" s="138"/>
      <c r="J34" s="139"/>
    </row>
    <row r="35" spans="2:10" s="72" customFormat="1" ht="19.5" customHeight="1" x14ac:dyDescent="0.3">
      <c r="B35" s="133" t="s">
        <v>79</v>
      </c>
      <c r="C35" s="134"/>
      <c r="D35" s="135">
        <f>IF(TYPE(D13)=16,"",D13)</f>
        <v>2000000</v>
      </c>
      <c r="E35" s="135"/>
      <c r="F35" s="135"/>
      <c r="G35" s="135"/>
      <c r="H35" s="135"/>
      <c r="I35" s="135"/>
      <c r="J35" s="136"/>
    </row>
    <row r="36" spans="2:10" ht="19.5" customHeight="1" x14ac:dyDescent="0.35">
      <c r="B36" s="24" t="s">
        <v>4</v>
      </c>
      <c r="C36" s="1"/>
      <c r="D36" s="95" t="str" cm="1">
        <f t="array" ref="D36">[1]!vnd_1(D35)</f>
        <v>Hai triệu đồng</v>
      </c>
      <c r="E36" s="1"/>
      <c r="F36" s="1"/>
      <c r="G36" s="1"/>
      <c r="H36" s="1"/>
      <c r="I36" s="1"/>
      <c r="J36" s="23"/>
    </row>
    <row r="37" spans="2:10" ht="15.6" x14ac:dyDescent="0.3">
      <c r="B37" s="24"/>
      <c r="C37" s="1"/>
      <c r="D37" s="1"/>
      <c r="E37" s="1"/>
      <c r="F37" s="1"/>
      <c r="G37" s="1"/>
      <c r="H37" s="1"/>
      <c r="I37" s="1"/>
      <c r="J37" s="23"/>
    </row>
    <row r="38" spans="2:10" ht="18.75" customHeight="1" x14ac:dyDescent="0.3">
      <c r="B38" s="24"/>
      <c r="C38" s="1"/>
      <c r="D38" s="1"/>
      <c r="E38" s="1"/>
      <c r="F38" s="1"/>
      <c r="G38" s="131" t="str">
        <f>IF(TYPE(G16)=16,"",G16)</f>
        <v>Ngày 24 tháng 09 năm 2024</v>
      </c>
      <c r="H38" s="131"/>
      <c r="I38" s="131"/>
      <c r="J38" s="132"/>
    </row>
    <row r="39" spans="2:10" ht="15.6" x14ac:dyDescent="0.3">
      <c r="B39" s="120" t="s">
        <v>80</v>
      </c>
      <c r="C39" s="113"/>
      <c r="D39" s="113"/>
      <c r="E39" s="1"/>
      <c r="F39" s="1"/>
      <c r="G39" s="1"/>
      <c r="H39" s="113" t="s">
        <v>5</v>
      </c>
      <c r="I39" s="113"/>
      <c r="J39" s="114"/>
    </row>
    <row r="40" spans="2:10" ht="15.6" x14ac:dyDescent="0.3">
      <c r="B40" s="24"/>
      <c r="C40" s="1"/>
      <c r="D40" s="1"/>
      <c r="E40" s="1"/>
      <c r="F40" s="1"/>
      <c r="G40" s="1"/>
      <c r="H40" s="26"/>
      <c r="I40" s="1"/>
      <c r="J40" s="23"/>
    </row>
    <row r="41" spans="2:10" ht="15.6" x14ac:dyDescent="0.3">
      <c r="B41" s="24"/>
      <c r="C41" s="1"/>
      <c r="D41" s="1"/>
      <c r="E41" s="1"/>
      <c r="F41" s="1"/>
      <c r="G41" s="1"/>
      <c r="H41" s="1"/>
      <c r="I41" s="1"/>
      <c r="J41" s="23"/>
    </row>
    <row r="42" spans="2:10" ht="15.6" x14ac:dyDescent="0.3">
      <c r="B42" s="24"/>
      <c r="C42" s="1"/>
      <c r="D42" s="1"/>
      <c r="E42" s="1"/>
      <c r="F42" s="1"/>
      <c r="G42" s="1"/>
      <c r="H42" s="1"/>
      <c r="I42" s="1"/>
      <c r="J42" s="23"/>
    </row>
    <row r="43" spans="2:10" ht="15.6" x14ac:dyDescent="0.3">
      <c r="B43" s="24"/>
      <c r="C43" s="1"/>
      <c r="D43" s="1"/>
      <c r="E43" s="1"/>
      <c r="F43" s="1"/>
      <c r="G43" s="1"/>
      <c r="H43" s="1"/>
      <c r="I43" s="1"/>
      <c r="J43" s="23"/>
    </row>
    <row r="44" spans="2:10" ht="15.6" x14ac:dyDescent="0.3">
      <c r="B44" s="24"/>
      <c r="C44" s="1"/>
      <c r="D44" s="1"/>
      <c r="E44" s="1"/>
      <c r="F44" s="1"/>
      <c r="G44" s="1"/>
      <c r="H44" s="1"/>
      <c r="I44" s="1"/>
      <c r="J44" s="23"/>
    </row>
    <row r="45" spans="2:10" ht="16.2" thickBot="1" x14ac:dyDescent="0.35">
      <c r="B45" s="29"/>
      <c r="C45" s="19"/>
      <c r="D45" s="19"/>
      <c r="E45" s="19"/>
      <c r="F45" s="19"/>
      <c r="G45" s="19"/>
      <c r="H45" s="19"/>
      <c r="I45" s="19"/>
      <c r="J45" s="28"/>
    </row>
    <row r="46" spans="2:10" ht="15.6" x14ac:dyDescent="0.3">
      <c r="B46" s="3"/>
      <c r="C46" s="1"/>
      <c r="D46" s="1"/>
      <c r="E46" s="1"/>
      <c r="F46" s="1"/>
      <c r="G46" s="1"/>
      <c r="H46" s="1"/>
      <c r="I46" s="1"/>
      <c r="J46" s="1"/>
    </row>
    <row r="47" spans="2:10" ht="15.6" x14ac:dyDescent="0.3">
      <c r="B47" s="1"/>
      <c r="C47" s="1"/>
      <c r="D47" s="1"/>
      <c r="E47" s="1"/>
      <c r="F47" s="1"/>
      <c r="G47" s="1"/>
      <c r="H47" s="1"/>
      <c r="I47" s="1"/>
      <c r="J47" s="1"/>
    </row>
    <row r="48" spans="2:10" ht="15.6" x14ac:dyDescent="0.3">
      <c r="B48" s="1"/>
      <c r="C48" s="1"/>
      <c r="D48" s="1"/>
      <c r="E48" s="1"/>
      <c r="F48" s="1"/>
      <c r="G48" s="1"/>
      <c r="H48" s="1"/>
      <c r="I48" s="1"/>
      <c r="J48" s="1"/>
    </row>
  </sheetData>
  <mergeCells count="21">
    <mergeCell ref="B12:C12"/>
    <mergeCell ref="B13:C13"/>
    <mergeCell ref="B17:D17"/>
    <mergeCell ref="H17:J17"/>
    <mergeCell ref="E7:G7"/>
    <mergeCell ref="H8:J8"/>
    <mergeCell ref="D9:G9"/>
    <mergeCell ref="H9:J9"/>
    <mergeCell ref="D12:J12"/>
    <mergeCell ref="G38:J38"/>
    <mergeCell ref="G16:J16"/>
    <mergeCell ref="B35:C35"/>
    <mergeCell ref="H39:J39"/>
    <mergeCell ref="D13:J13"/>
    <mergeCell ref="D34:J34"/>
    <mergeCell ref="D35:J35"/>
    <mergeCell ref="B39:D39"/>
    <mergeCell ref="D33:J33"/>
    <mergeCell ref="D31:G31"/>
    <mergeCell ref="D32:F32"/>
    <mergeCell ref="B34:C34"/>
  </mergeCells>
  <printOptions horizontalCentered="1"/>
  <pageMargins left="0.52" right="0" top="0.42" bottom="0.15748031496062992" header="0.52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5" tint="-0.249977111117893"/>
  </sheetPr>
  <dimension ref="A1:Z15"/>
  <sheetViews>
    <sheetView tabSelected="1" topLeftCell="H1" zoomScale="85" zoomScaleNormal="85" workbookViewId="0">
      <pane ySplit="2" topLeftCell="A3" activePane="bottomLeft" state="frozen"/>
      <selection activeCell="H2" sqref="H2"/>
      <selection pane="bottomLeft" activeCell="I3" sqref="I3"/>
    </sheetView>
  </sheetViews>
  <sheetFormatPr defaultColWidth="9.109375" defaultRowHeight="18" x14ac:dyDescent="0.35"/>
  <cols>
    <col min="1" max="6" width="4.6640625" style="5" hidden="1" customWidth="1"/>
    <col min="7" max="7" width="7" style="5" hidden="1" customWidth="1"/>
    <col min="8" max="8" width="6.44140625" style="5" customWidth="1"/>
    <col min="9" max="9" width="9.109375" style="5"/>
    <col min="10" max="10" width="8" style="99" customWidth="1"/>
    <col min="11" max="11" width="14.44140625" style="81" customWidth="1"/>
    <col min="12" max="12" width="32.44140625" style="5" customWidth="1"/>
    <col min="13" max="13" width="17.88671875" style="5" customWidth="1"/>
    <col min="14" max="14" width="53.5546875" style="5" customWidth="1"/>
    <col min="15" max="15" width="13.109375" style="5" bestFit="1" customWidth="1"/>
    <col min="16" max="16" width="55.88671875" style="5" customWidth="1"/>
    <col min="17" max="17" width="22.44140625" style="5" customWidth="1"/>
    <col min="18" max="19" width="14" style="5" customWidth="1"/>
    <col min="20" max="20" width="16.88671875" style="5" customWidth="1"/>
    <col min="21" max="22" width="14" style="5" customWidth="1"/>
    <col min="23" max="23" width="16.109375" style="5" customWidth="1"/>
    <col min="24" max="24" width="16.88671875" style="5" bestFit="1" customWidth="1"/>
    <col min="25" max="25" width="14" style="5" customWidth="1"/>
    <col min="26" max="26" width="16.88671875" style="5" customWidth="1"/>
    <col min="27" max="16384" width="9.109375" style="5"/>
  </cols>
  <sheetData>
    <row r="1" spans="8:26" ht="30.6" customHeight="1" x14ac:dyDescent="0.35"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8:26" s="15" customFormat="1" ht="54" customHeight="1" x14ac:dyDescent="0.35">
      <c r="H2" s="105" t="s">
        <v>19</v>
      </c>
      <c r="I2" s="105" t="s">
        <v>107</v>
      </c>
      <c r="J2" s="106" t="s">
        <v>45</v>
      </c>
      <c r="K2" s="107" t="s">
        <v>49</v>
      </c>
      <c r="L2" s="105" t="s">
        <v>32</v>
      </c>
      <c r="M2" s="105" t="s">
        <v>26</v>
      </c>
      <c r="N2" s="105" t="s">
        <v>33</v>
      </c>
      <c r="O2" s="105" t="s">
        <v>7</v>
      </c>
      <c r="P2" s="105" t="s">
        <v>21</v>
      </c>
      <c r="Q2" s="105" t="s">
        <v>77</v>
      </c>
      <c r="R2" s="105" t="s">
        <v>8</v>
      </c>
      <c r="S2" s="105" t="s">
        <v>39</v>
      </c>
      <c r="T2" s="105" t="s">
        <v>40</v>
      </c>
      <c r="U2" s="105" t="s">
        <v>30</v>
      </c>
      <c r="V2" s="105" t="s">
        <v>38</v>
      </c>
      <c r="W2" s="108" t="s">
        <v>9</v>
      </c>
      <c r="X2" s="105" t="s">
        <v>10</v>
      </c>
      <c r="Y2" s="105" t="s">
        <v>47</v>
      </c>
      <c r="Z2" s="105" t="s">
        <v>31</v>
      </c>
    </row>
    <row r="3" spans="8:26" x14ac:dyDescent="0.35">
      <c r="H3" s="9">
        <v>1</v>
      </c>
      <c r="I3" s="40" t="s">
        <v>104</v>
      </c>
      <c r="J3" s="100">
        <v>9</v>
      </c>
      <c r="K3" s="83"/>
      <c r="L3" s="6" t="s">
        <v>92</v>
      </c>
      <c r="M3" s="6" t="s">
        <v>34</v>
      </c>
      <c r="N3" s="7" t="s">
        <v>98</v>
      </c>
      <c r="O3" s="8" t="s">
        <v>11</v>
      </c>
      <c r="P3" s="9" t="s">
        <v>12</v>
      </c>
      <c r="Q3" s="9"/>
      <c r="R3" s="9" t="s">
        <v>13</v>
      </c>
      <c r="S3" s="10">
        <v>200000</v>
      </c>
      <c r="T3" s="10">
        <v>3300000</v>
      </c>
      <c r="U3" s="10">
        <v>120000</v>
      </c>
      <c r="V3" s="10">
        <v>10</v>
      </c>
      <c r="W3" s="33">
        <f>33000*V3</f>
        <v>330000</v>
      </c>
      <c r="X3" s="11">
        <f>S3+T3+U3-W3</f>
        <v>3290000</v>
      </c>
      <c r="Y3" s="9"/>
      <c r="Z3" s="10"/>
    </row>
    <row r="4" spans="8:26" x14ac:dyDescent="0.35">
      <c r="H4" s="9">
        <v>2</v>
      </c>
      <c r="I4" s="40" t="s">
        <v>104</v>
      </c>
      <c r="J4" s="100">
        <v>10</v>
      </c>
      <c r="K4" s="83">
        <v>45536</v>
      </c>
      <c r="L4" s="6" t="s">
        <v>93</v>
      </c>
      <c r="M4" s="6" t="s">
        <v>44</v>
      </c>
      <c r="N4" s="7" t="s">
        <v>99</v>
      </c>
      <c r="O4" s="8" t="s">
        <v>14</v>
      </c>
      <c r="P4" s="9" t="s">
        <v>15</v>
      </c>
      <c r="Q4" s="9"/>
      <c r="R4" s="9" t="s">
        <v>13</v>
      </c>
      <c r="S4" s="10">
        <v>500000</v>
      </c>
      <c r="T4" s="10">
        <v>3300000</v>
      </c>
      <c r="U4" s="10">
        <v>120000</v>
      </c>
      <c r="V4" s="10">
        <v>1</v>
      </c>
      <c r="W4" s="33">
        <f t="shared" ref="W4:W7" si="0">33000*V4</f>
        <v>33000</v>
      </c>
      <c r="X4" s="11">
        <f t="shared" ref="X4:X7" si="1">S4+T4+U4-W4</f>
        <v>3887000</v>
      </c>
      <c r="Y4" s="9"/>
      <c r="Z4" s="10" t="s">
        <v>85</v>
      </c>
    </row>
    <row r="5" spans="8:26" s="48" customFormat="1" x14ac:dyDescent="0.35">
      <c r="H5" s="42">
        <v>3</v>
      </c>
      <c r="I5" s="43" t="s">
        <v>42</v>
      </c>
      <c r="J5" s="101">
        <v>1</v>
      </c>
      <c r="K5" s="84"/>
      <c r="L5" s="44" t="s">
        <v>96</v>
      </c>
      <c r="M5" s="44" t="s">
        <v>35</v>
      </c>
      <c r="N5" s="144" t="s">
        <v>102</v>
      </c>
      <c r="O5" s="45" t="s">
        <v>16</v>
      </c>
      <c r="P5" s="42" t="s">
        <v>106</v>
      </c>
      <c r="Q5" s="42"/>
      <c r="R5" s="42" t="s">
        <v>13</v>
      </c>
      <c r="S5" s="46"/>
      <c r="T5" s="46"/>
      <c r="U5" s="46"/>
      <c r="V5" s="46"/>
      <c r="W5" s="47"/>
      <c r="X5" s="46"/>
      <c r="Y5" s="42">
        <v>2000000</v>
      </c>
      <c r="Z5" s="46"/>
    </row>
    <row r="6" spans="8:26" x14ac:dyDescent="0.35">
      <c r="H6" s="9">
        <v>4</v>
      </c>
      <c r="I6" s="40" t="s">
        <v>104</v>
      </c>
      <c r="J6" s="100">
        <v>11</v>
      </c>
      <c r="K6" s="83"/>
      <c r="L6" s="6" t="s">
        <v>94</v>
      </c>
      <c r="M6" s="6" t="s">
        <v>34</v>
      </c>
      <c r="N6" s="13" t="s">
        <v>100</v>
      </c>
      <c r="O6" s="8" t="s">
        <v>11</v>
      </c>
      <c r="P6" s="9" t="s">
        <v>12</v>
      </c>
      <c r="Q6" s="9"/>
      <c r="R6" s="9" t="s">
        <v>13</v>
      </c>
      <c r="S6" s="10">
        <v>500000</v>
      </c>
      <c r="T6" s="10">
        <v>3300000</v>
      </c>
      <c r="U6" s="10">
        <v>130000</v>
      </c>
      <c r="V6" s="10">
        <v>2</v>
      </c>
      <c r="W6" s="33">
        <f t="shared" si="0"/>
        <v>66000</v>
      </c>
      <c r="X6" s="11">
        <f t="shared" si="1"/>
        <v>3864000</v>
      </c>
      <c r="Y6" s="9"/>
      <c r="Z6" s="10"/>
    </row>
    <row r="7" spans="8:26" x14ac:dyDescent="0.35">
      <c r="H7" s="9">
        <v>5</v>
      </c>
      <c r="I7" s="40" t="s">
        <v>104</v>
      </c>
      <c r="J7" s="100">
        <v>12</v>
      </c>
      <c r="K7" s="83"/>
      <c r="L7" s="6" t="s">
        <v>95</v>
      </c>
      <c r="M7" s="6" t="s">
        <v>35</v>
      </c>
      <c r="N7" s="7" t="s">
        <v>101</v>
      </c>
      <c r="O7" s="8" t="s">
        <v>16</v>
      </c>
      <c r="P7" s="9" t="s">
        <v>17</v>
      </c>
      <c r="Q7" s="9"/>
      <c r="R7" s="9" t="s">
        <v>13</v>
      </c>
      <c r="S7" s="10">
        <v>500000</v>
      </c>
      <c r="T7" s="10">
        <v>3300000</v>
      </c>
      <c r="U7" s="10">
        <v>140000</v>
      </c>
      <c r="V7" s="10">
        <v>1</v>
      </c>
      <c r="W7" s="33">
        <f t="shared" si="0"/>
        <v>33000</v>
      </c>
      <c r="X7" s="11">
        <f t="shared" si="1"/>
        <v>3907000</v>
      </c>
      <c r="Y7" s="9"/>
      <c r="Z7" s="10"/>
    </row>
    <row r="8" spans="8:26" s="48" customFormat="1" x14ac:dyDescent="0.35">
      <c r="H8" s="42">
        <v>6</v>
      </c>
      <c r="I8" s="43" t="s">
        <v>42</v>
      </c>
      <c r="J8" s="101">
        <v>2</v>
      </c>
      <c r="K8" s="84"/>
      <c r="L8" s="44" t="s">
        <v>97</v>
      </c>
      <c r="M8" s="44" t="s">
        <v>36</v>
      </c>
      <c r="N8" s="42" t="s">
        <v>103</v>
      </c>
      <c r="O8" s="45" t="s">
        <v>18</v>
      </c>
      <c r="P8" s="42" t="s">
        <v>46</v>
      </c>
      <c r="Q8" s="42"/>
      <c r="R8" s="42" t="s">
        <v>13</v>
      </c>
      <c r="S8" s="46"/>
      <c r="T8" s="46"/>
      <c r="U8" s="46"/>
      <c r="V8" s="46"/>
      <c r="W8" s="47"/>
      <c r="X8" s="46"/>
      <c r="Y8" s="42">
        <v>1000000</v>
      </c>
      <c r="Z8" s="46"/>
    </row>
    <row r="9" spans="8:26" s="15" customFormat="1" x14ac:dyDescent="0.35">
      <c r="J9" s="102"/>
      <c r="K9" s="85"/>
      <c r="S9" s="16"/>
      <c r="T9" s="16"/>
      <c r="U9" s="37"/>
      <c r="V9" s="36"/>
      <c r="W9" s="37"/>
      <c r="X9" s="16"/>
      <c r="Z9" s="16"/>
    </row>
    <row r="10" spans="8:26" x14ac:dyDescent="0.35">
      <c r="S10" s="12"/>
      <c r="T10" s="12"/>
      <c r="U10" s="36"/>
      <c r="V10" s="36"/>
      <c r="W10" s="36"/>
      <c r="X10" s="12"/>
      <c r="Z10" s="12"/>
    </row>
    <row r="11" spans="8:26" x14ac:dyDescent="0.35">
      <c r="S11" s="12"/>
      <c r="T11" s="12"/>
      <c r="U11" s="36"/>
      <c r="V11" s="36"/>
      <c r="W11" s="36"/>
      <c r="X11" s="12"/>
      <c r="Z11" s="12"/>
    </row>
    <row r="12" spans="8:26" x14ac:dyDescent="0.35">
      <c r="S12" s="12"/>
      <c r="T12" s="12"/>
      <c r="U12" s="36"/>
      <c r="V12" s="36"/>
      <c r="W12" s="36"/>
      <c r="X12" s="12"/>
      <c r="Z12" s="12"/>
    </row>
    <row r="14" spans="8:26" x14ac:dyDescent="0.35">
      <c r="I14" s="40" t="s">
        <v>104</v>
      </c>
      <c r="J14" s="100">
        <v>9</v>
      </c>
    </row>
    <row r="15" spans="8:26" x14ac:dyDescent="0.35">
      <c r="I15" s="43" t="s">
        <v>42</v>
      </c>
      <c r="J15" s="101">
        <v>2</v>
      </c>
    </row>
  </sheetData>
  <pageMargins left="0.7" right="0.7" top="0.75" bottom="0.75" header="0.3" footer="0.3"/>
  <pageSetup orientation="portrait" r:id="rId1"/>
  <drawing r:id="rId2"/>
</worksheet>
</file>

<file path=customUI/customUI14.xml><?xml version="1.0" encoding="utf-8"?>
<customUI xmlns="http://schemas.microsoft.com/office/2009/07/customui" onLoad="KhoidongQRcode"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TempvtvThuchi2</vt:lpstr>
      <vt:lpstr>TempvtvThuchi1</vt:lpstr>
      <vt:lpstr>Phieu Thu</vt:lpstr>
      <vt:lpstr>Phieu Chi</vt:lpstr>
      <vt:lpstr>Du Lieu</vt:lpstr>
      <vt:lpstr>'Phieu Chi'!Print_Area</vt:lpstr>
      <vt:lpstr>'Phieu Thu'!Print_Area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Giang .</cp:lastModifiedBy>
  <cp:lastPrinted>2024-09-25T12:42:08Z</cp:lastPrinted>
  <dcterms:created xsi:type="dcterms:W3CDTF">2024-09-01T10:41:29Z</dcterms:created>
  <dcterms:modified xsi:type="dcterms:W3CDTF">2024-10-08T12:33:06Z</dcterms:modified>
</cp:coreProperties>
</file>